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jaska\OneDrive\Desktop\"/>
    </mc:Choice>
  </mc:AlternateContent>
  <xr:revisionPtr revIDLastSave="0" documentId="8_{78272CC3-686A-4544-AC56-573176D70C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e1" sheetId="1" r:id="rId1"/>
    <sheet name="Page2" sheetId="2" r:id="rId2"/>
    <sheet name="Step3" sheetId="3" r:id="rId3"/>
    <sheet name="CAL1" sheetId="4" state="hidden" r:id="rId4"/>
    <sheet name="Cal Sheet" sheetId="5" state="hidden" r:id="rId5"/>
    <sheet name="Interest Inflation rate Factor" sheetId="6" state="hidden" r:id="rId6"/>
  </sheets>
  <calcPr calcId="191029"/>
</workbook>
</file>

<file path=xl/calcChain.xml><?xml version="1.0" encoding="utf-8"?>
<calcChain xmlns="http://schemas.openxmlformats.org/spreadsheetml/2006/main">
  <c r="N41" i="6" l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P11" i="6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I10" i="6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E6" i="6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P5" i="6"/>
  <c r="P6" i="6" s="1"/>
  <c r="P7" i="6" s="1"/>
  <c r="P8" i="6" s="1"/>
  <c r="P9" i="6" s="1"/>
  <c r="P10" i="6" s="1"/>
  <c r="N5" i="6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H5" i="6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Q4" i="6"/>
  <c r="Q5" i="6" s="1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O4" i="6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G4" i="6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R3" i="6"/>
  <c r="R4" i="6" s="1"/>
  <c r="R5" i="6" s="1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R48" i="6" s="1"/>
  <c r="R49" i="6" s="1"/>
  <c r="R50" i="6" s="1"/>
  <c r="R51" i="6" s="1"/>
  <c r="R52" i="6" s="1"/>
  <c r="Q3" i="6"/>
  <c r="P3" i="6"/>
  <c r="P4" i="6" s="1"/>
  <c r="O3" i="6"/>
  <c r="N3" i="6"/>
  <c r="N4" i="6" s="1"/>
  <c r="M3" i="6"/>
  <c r="M4" i="6" s="1"/>
  <c r="M5" i="6" s="1"/>
  <c r="L3" i="6"/>
  <c r="L4" i="6" s="1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J3" i="6"/>
  <c r="J4" i="6" s="1"/>
  <c r="J5" i="6" s="1"/>
  <c r="J6" i="6" s="1"/>
  <c r="J7" i="6" s="1"/>
  <c r="J8" i="6" s="1"/>
  <c r="J9" i="6" s="1"/>
  <c r="J10" i="6" s="1"/>
  <c r="J11" i="6" s="1"/>
  <c r="J12" i="6" s="1"/>
  <c r="J13" i="6" s="1"/>
  <c r="I3" i="6"/>
  <c r="I4" i="6" s="1"/>
  <c r="I5" i="6" s="1"/>
  <c r="I6" i="6" s="1"/>
  <c r="I7" i="6" s="1"/>
  <c r="I8" i="6" s="1"/>
  <c r="I9" i="6" s="1"/>
  <c r="H3" i="6"/>
  <c r="H4" i="6" s="1"/>
  <c r="G3" i="6"/>
  <c r="F3" i="6"/>
  <c r="F4" i="6" s="1"/>
  <c r="E3" i="6"/>
  <c r="E4" i="6" s="1"/>
  <c r="E5" i="6" s="1"/>
  <c r="D3" i="6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C3" i="6"/>
  <c r="C4" i="6" s="1"/>
  <c r="C5" i="6" s="1"/>
  <c r="C6" i="6" s="1"/>
  <c r="C7" i="6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AP30" i="5"/>
  <c r="AK30" i="5"/>
  <c r="AF30" i="5"/>
  <c r="AE30" i="5"/>
  <c r="AG30" i="5" s="1"/>
  <c r="AP29" i="5"/>
  <c r="AL29" i="5"/>
  <c r="AK29" i="5"/>
  <c r="AF29" i="5"/>
  <c r="AE29" i="5"/>
  <c r="AP28" i="5"/>
  <c r="AL28" i="5"/>
  <c r="AK28" i="5"/>
  <c r="AF28" i="5"/>
  <c r="AE28" i="5"/>
  <c r="AQ28" i="5" s="1"/>
  <c r="AE24" i="5"/>
  <c r="AE23" i="5"/>
  <c r="AP16" i="5"/>
  <c r="AL16" i="5"/>
  <c r="AK16" i="5"/>
  <c r="AF16" i="5"/>
  <c r="AE16" i="5"/>
  <c r="AG16" i="5" s="1"/>
  <c r="AP15" i="5"/>
  <c r="AK15" i="5"/>
  <c r="AF15" i="5"/>
  <c r="AE15" i="5"/>
  <c r="AQ15" i="5" s="1"/>
  <c r="AP14" i="5"/>
  <c r="AK14" i="5"/>
  <c r="AF14" i="5"/>
  <c r="AE14" i="5"/>
  <c r="AG14" i="5" s="1"/>
  <c r="AP13" i="5"/>
  <c r="AM13" i="5"/>
  <c r="AL13" i="5"/>
  <c r="AK13" i="5"/>
  <c r="AF13" i="5"/>
  <c r="AE13" i="5"/>
  <c r="AP12" i="5"/>
  <c r="AK12" i="5"/>
  <c r="AF12" i="5"/>
  <c r="AE12" i="5"/>
  <c r="AL12" i="5" s="1"/>
  <c r="AP11" i="5"/>
  <c r="AK11" i="5"/>
  <c r="AF11" i="5"/>
  <c r="AE11" i="5"/>
  <c r="AP10" i="5"/>
  <c r="AL10" i="5"/>
  <c r="AK10" i="5"/>
  <c r="AF10" i="5"/>
  <c r="AE10" i="5"/>
  <c r="AQ10" i="5" s="1"/>
  <c r="AR10" i="5" s="1"/>
  <c r="AR9" i="5"/>
  <c r="AQ9" i="5"/>
  <c r="AP9" i="5"/>
  <c r="AS9" i="5" s="1"/>
  <c r="AL9" i="5"/>
  <c r="AM9" i="5" s="1"/>
  <c r="AK9" i="5"/>
  <c r="AF9" i="5"/>
  <c r="AE9" i="5"/>
  <c r="AP8" i="5"/>
  <c r="AK8" i="5"/>
  <c r="AF8" i="5"/>
  <c r="AE8" i="5"/>
  <c r="AQ8" i="5" s="1"/>
  <c r="AR8" i="5" s="1"/>
  <c r="AS8" i="5" s="1"/>
  <c r="AP7" i="5"/>
  <c r="AK7" i="5"/>
  <c r="AF7" i="5"/>
  <c r="AE7" i="5"/>
  <c r="AP6" i="5"/>
  <c r="AK6" i="5"/>
  <c r="AF6" i="5"/>
  <c r="AE6" i="5"/>
  <c r="AG6" i="5" s="1"/>
  <c r="AQ5" i="5"/>
  <c r="AR5" i="5" s="1"/>
  <c r="AP5" i="5"/>
  <c r="AM5" i="5"/>
  <c r="AL5" i="5"/>
  <c r="AK5" i="5"/>
  <c r="AG5" i="5"/>
  <c r="AF5" i="5"/>
  <c r="AE5" i="5"/>
  <c r="AE4" i="5"/>
  <c r="AP3" i="5"/>
  <c r="AK3" i="5"/>
  <c r="AF3" i="5"/>
  <c r="AE3" i="5"/>
  <c r="AP2" i="5"/>
  <c r="AK2" i="5"/>
  <c r="AF2" i="5"/>
  <c r="AE2" i="5"/>
  <c r="Y2" i="5"/>
  <c r="Z2" i="5" s="1"/>
  <c r="A72" i="4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71" i="4"/>
  <c r="D3" i="4"/>
  <c r="C3" i="4"/>
  <c r="E3" i="4" s="1"/>
  <c r="B4" i="4" s="1"/>
  <c r="B2" i="4"/>
  <c r="F56" i="3"/>
  <c r="C56" i="3"/>
  <c r="F55" i="3"/>
  <c r="C55" i="3"/>
  <c r="F54" i="3"/>
  <c r="C54" i="3"/>
  <c r="F53" i="3"/>
  <c r="C53" i="3"/>
  <c r="F52" i="3"/>
  <c r="C52" i="3"/>
  <c r="F51" i="3"/>
  <c r="C51" i="3"/>
  <c r="F50" i="3"/>
  <c r="C50" i="3"/>
  <c r="F49" i="3"/>
  <c r="C49" i="3"/>
  <c r="F48" i="3"/>
  <c r="C48" i="3"/>
  <c r="F43" i="3"/>
  <c r="L43" i="3" s="1"/>
  <c r="F40" i="3"/>
  <c r="H31" i="3"/>
  <c r="F28" i="3"/>
  <c r="E24" i="3"/>
  <c r="H16" i="3"/>
  <c r="D16" i="3"/>
  <c r="I10" i="3"/>
  <c r="K16" i="3" s="1"/>
  <c r="C6" i="3"/>
  <c r="A3" i="3"/>
  <c r="A2" i="3"/>
  <c r="A1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4" i="2"/>
  <c r="J45" i="1"/>
  <c r="I45" i="1"/>
  <c r="H45" i="1"/>
  <c r="G45" i="1"/>
  <c r="AE27" i="5" s="1"/>
  <c r="J44" i="1"/>
  <c r="AP26" i="5" s="1"/>
  <c r="I44" i="1"/>
  <c r="AK26" i="5" s="1"/>
  <c r="H44" i="1"/>
  <c r="AF26" i="5" s="1"/>
  <c r="G44" i="1"/>
  <c r="AE26" i="5" s="1"/>
  <c r="J43" i="1"/>
  <c r="AP25" i="5" s="1"/>
  <c r="I43" i="1"/>
  <c r="AK25" i="5" s="1"/>
  <c r="H43" i="1"/>
  <c r="AF25" i="5" s="1"/>
  <c r="G43" i="1"/>
  <c r="AE25" i="5" s="1"/>
  <c r="J39" i="1"/>
  <c r="G4" i="4" s="1"/>
  <c r="G37" i="1"/>
  <c r="D36" i="1"/>
  <c r="D37" i="1" s="1"/>
  <c r="D29" i="1"/>
  <c r="D30" i="1" s="1"/>
  <c r="G28" i="1"/>
  <c r="I23" i="1"/>
  <c r="G21" i="1"/>
  <c r="H9" i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G8" i="1"/>
  <c r="J7" i="1"/>
  <c r="G7" i="1"/>
  <c r="J22" i="3" l="1"/>
  <c r="E22" i="3"/>
  <c r="F26" i="3" s="1"/>
  <c r="G29" i="3" s="1"/>
  <c r="F35" i="3" s="1"/>
  <c r="I39" i="1"/>
  <c r="G39" i="1"/>
  <c r="BI1" i="2"/>
  <c r="E13" i="3"/>
  <c r="G19" i="3" s="1"/>
  <c r="F34" i="3" s="1"/>
  <c r="F36" i="3" s="1"/>
  <c r="J13" i="3"/>
  <c r="L19" i="3" s="1"/>
  <c r="L34" i="3" s="1"/>
  <c r="AS10" i="5"/>
  <c r="J30" i="1"/>
  <c r="J37" i="1" s="1"/>
  <c r="L40" i="3" s="1"/>
  <c r="L41" i="3" s="1"/>
  <c r="D39" i="1"/>
  <c r="AR28" i="5"/>
  <c r="AS28" i="5" s="1"/>
  <c r="H4" i="4"/>
  <c r="H3" i="2" s="1"/>
  <c r="J27" i="3" s="1"/>
  <c r="Y3" i="5"/>
  <c r="X3" i="5" s="1"/>
  <c r="Z3" i="5"/>
  <c r="X4" i="5" s="1"/>
  <c r="AN6" i="5"/>
  <c r="AN11" i="5"/>
  <c r="AR15" i="5"/>
  <c r="J14" i="6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AM29" i="5"/>
  <c r="J24" i="3"/>
  <c r="AI10" i="5"/>
  <c r="AQ6" i="5"/>
  <c r="AR6" i="5" s="1"/>
  <c r="AS6" i="5" s="1"/>
  <c r="AM10" i="5"/>
  <c r="AN10" i="5" s="1"/>
  <c r="AG12" i="5"/>
  <c r="AQ14" i="5"/>
  <c r="AR14" i="5" s="1"/>
  <c r="AS14" i="5" s="1"/>
  <c r="AM28" i="5"/>
  <c r="AN28" i="5" s="1"/>
  <c r="AN29" i="5"/>
  <c r="C4" i="4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AG29" i="5"/>
  <c r="AG13" i="5"/>
  <c r="AH13" i="5" s="1"/>
  <c r="AS5" i="5"/>
  <c r="AL6" i="5"/>
  <c r="AM6" i="5" s="1"/>
  <c r="AN9" i="5"/>
  <c r="AG10" i="5"/>
  <c r="AH10" i="5" s="1"/>
  <c r="AQ11" i="5"/>
  <c r="AR11" i="5" s="1"/>
  <c r="AS11" i="5" s="1"/>
  <c r="AL11" i="5"/>
  <c r="AM11" i="5" s="1"/>
  <c r="AG11" i="5"/>
  <c r="AI13" i="5"/>
  <c r="AL14" i="5"/>
  <c r="AM14" i="5" s="1"/>
  <c r="AN14" i="5" s="1"/>
  <c r="AQ16" i="5"/>
  <c r="AG28" i="5"/>
  <c r="AH28" i="5" s="1"/>
  <c r="AI28" i="5" s="1"/>
  <c r="AQ30" i="5"/>
  <c r="AR30" i="5" s="1"/>
  <c r="AS30" i="5" s="1"/>
  <c r="AL30" i="5"/>
  <c r="AM30" i="5" s="1"/>
  <c r="AN30" i="5" s="1"/>
  <c r="AN5" i="5"/>
  <c r="AQ7" i="5"/>
  <c r="AR7" i="5" s="1"/>
  <c r="AS7" i="5" s="1"/>
  <c r="AL7" i="5"/>
  <c r="AM7" i="5" s="1"/>
  <c r="AN7" i="5" s="1"/>
  <c r="AG7" i="5"/>
  <c r="AG8" i="5"/>
  <c r="AL8" i="5"/>
  <c r="AM8" i="5" s="1"/>
  <c r="AN8" i="5" s="1"/>
  <c r="AQ12" i="5"/>
  <c r="AM16" i="5"/>
  <c r="AN16" i="5" s="1"/>
  <c r="AQ29" i="5"/>
  <c r="AR29" i="5" s="1"/>
  <c r="AQ13" i="5"/>
  <c r="AR13" i="5" s="1"/>
  <c r="AS13" i="5" s="1"/>
  <c r="AG9" i="5"/>
  <c r="AH9" i="5" s="1"/>
  <c r="AI9" i="5" s="1"/>
  <c r="AN13" i="5"/>
  <c r="AS15" i="5"/>
  <c r="AS29" i="5"/>
  <c r="AG15" i="5"/>
  <c r="AL15" i="5"/>
  <c r="A60" i="3" l="1"/>
  <c r="J45" i="3"/>
  <c r="I48" i="3" s="1"/>
  <c r="I49" i="3" s="1"/>
  <c r="I50" i="3" s="1"/>
  <c r="I51" i="3" s="1"/>
  <c r="I52" i="3" s="1"/>
  <c r="I53" i="3" s="1"/>
  <c r="I54" i="3" s="1"/>
  <c r="I55" i="3" s="1"/>
  <c r="I56" i="3" s="1"/>
  <c r="AM15" i="5"/>
  <c r="AN15" i="5" s="1"/>
  <c r="AH8" i="5"/>
  <c r="AI8" i="5" s="1"/>
  <c r="AR16" i="5"/>
  <c r="AS16" i="5" s="1"/>
  <c r="AH11" i="5"/>
  <c r="AI11" i="5" s="1"/>
  <c r="AH29" i="5"/>
  <c r="AI29" i="5" s="1"/>
  <c r="AH5" i="5"/>
  <c r="AI5" i="5" s="1"/>
  <c r="AS31" i="5"/>
  <c r="D4" i="4"/>
  <c r="AI31" i="5"/>
  <c r="AG32" i="5" s="1"/>
  <c r="AN31" i="5"/>
  <c r="AH6" i="5"/>
  <c r="AI6" i="5" s="1"/>
  <c r="AH16" i="5"/>
  <c r="AI16" i="5" s="1"/>
  <c r="AH15" i="5"/>
  <c r="AI15" i="5" s="1"/>
  <c r="AR12" i="5"/>
  <c r="AS12" i="5" s="1"/>
  <c r="AS17" i="5" s="1"/>
  <c r="AH7" i="5"/>
  <c r="AI7" i="5" s="1"/>
  <c r="AH12" i="5"/>
  <c r="AI12" i="5" s="1"/>
  <c r="AM12" i="5"/>
  <c r="AN12" i="5" s="1"/>
  <c r="AN17" i="5" s="1"/>
  <c r="AH14" i="5"/>
  <c r="AI14" i="5" s="1"/>
  <c r="AH30" i="5"/>
  <c r="AI30" i="5" s="1"/>
  <c r="E4" i="4"/>
  <c r="B5" i="4" s="1"/>
  <c r="AQ109" i="2"/>
  <c r="AR109" i="2" s="1"/>
  <c r="D109" i="2" s="1"/>
  <c r="AQ105" i="2"/>
  <c r="AR105" i="2" s="1"/>
  <c r="D105" i="2" s="1"/>
  <c r="AQ101" i="2"/>
  <c r="AR101" i="2" s="1"/>
  <c r="D101" i="2" s="1"/>
  <c r="AQ97" i="2"/>
  <c r="AR97" i="2" s="1"/>
  <c r="D97" i="2" s="1"/>
  <c r="AQ93" i="2"/>
  <c r="AR93" i="2" s="1"/>
  <c r="D93" i="2" s="1"/>
  <c r="AQ89" i="2"/>
  <c r="AR89" i="2" s="1"/>
  <c r="D89" i="2" s="1"/>
  <c r="AQ85" i="2"/>
  <c r="AR85" i="2" s="1"/>
  <c r="D85" i="2" s="1"/>
  <c r="AQ81" i="2"/>
  <c r="AR81" i="2" s="1"/>
  <c r="D81" i="2" s="1"/>
  <c r="AQ77" i="2"/>
  <c r="AR77" i="2" s="1"/>
  <c r="D77" i="2" s="1"/>
  <c r="AQ73" i="2"/>
  <c r="AR73" i="2" s="1"/>
  <c r="D73" i="2" s="1"/>
  <c r="AQ69" i="2"/>
  <c r="AR69" i="2" s="1"/>
  <c r="D69" i="2" s="1"/>
  <c r="AQ65" i="2"/>
  <c r="AR65" i="2" s="1"/>
  <c r="D65" i="2" s="1"/>
  <c r="AQ61" i="2"/>
  <c r="AR61" i="2" s="1"/>
  <c r="D61" i="2" s="1"/>
  <c r="AQ57" i="2"/>
  <c r="AR57" i="2" s="1"/>
  <c r="D57" i="2" s="1"/>
  <c r="AQ53" i="2"/>
  <c r="AR53" i="2" s="1"/>
  <c r="D53" i="2" s="1"/>
  <c r="AQ49" i="2"/>
  <c r="AR49" i="2" s="1"/>
  <c r="D49" i="2" s="1"/>
  <c r="AQ45" i="2"/>
  <c r="AR45" i="2" s="1"/>
  <c r="D45" i="2" s="1"/>
  <c r="AQ41" i="2"/>
  <c r="AR41" i="2" s="1"/>
  <c r="D41" i="2" s="1"/>
  <c r="AQ37" i="2"/>
  <c r="AR37" i="2" s="1"/>
  <c r="D37" i="2" s="1"/>
  <c r="AQ33" i="2"/>
  <c r="AR33" i="2" s="1"/>
  <c r="D33" i="2" s="1"/>
  <c r="AQ29" i="2"/>
  <c r="AR29" i="2" s="1"/>
  <c r="D29" i="2" s="1"/>
  <c r="AQ25" i="2"/>
  <c r="AR25" i="2" s="1"/>
  <c r="D25" i="2" s="1"/>
  <c r="AQ21" i="2"/>
  <c r="AR21" i="2" s="1"/>
  <c r="D21" i="2" s="1"/>
  <c r="AQ17" i="2"/>
  <c r="AR17" i="2" s="1"/>
  <c r="D17" i="2" s="1"/>
  <c r="AQ13" i="2"/>
  <c r="AR13" i="2" s="1"/>
  <c r="D13" i="2" s="1"/>
  <c r="AQ9" i="2"/>
  <c r="AR9" i="2" s="1"/>
  <c r="D9" i="2" s="1"/>
  <c r="AQ5" i="2"/>
  <c r="AR5" i="2" s="1"/>
  <c r="D5" i="2" s="1"/>
  <c r="AQ100" i="2"/>
  <c r="AR100" i="2" s="1"/>
  <c r="D100" i="2" s="1"/>
  <c r="AQ99" i="2"/>
  <c r="AR99" i="2" s="1"/>
  <c r="D99" i="2" s="1"/>
  <c r="AQ98" i="2"/>
  <c r="AR98" i="2" s="1"/>
  <c r="D98" i="2" s="1"/>
  <c r="AQ84" i="2"/>
  <c r="AR84" i="2" s="1"/>
  <c r="D84" i="2" s="1"/>
  <c r="AQ83" i="2"/>
  <c r="AR83" i="2" s="1"/>
  <c r="D83" i="2" s="1"/>
  <c r="AQ82" i="2"/>
  <c r="AR82" i="2" s="1"/>
  <c r="D82" i="2" s="1"/>
  <c r="AQ68" i="2"/>
  <c r="AR68" i="2" s="1"/>
  <c r="D68" i="2" s="1"/>
  <c r="AQ67" i="2"/>
  <c r="AR67" i="2" s="1"/>
  <c r="D67" i="2" s="1"/>
  <c r="AQ66" i="2"/>
  <c r="AR66" i="2" s="1"/>
  <c r="D66" i="2" s="1"/>
  <c r="AQ52" i="2"/>
  <c r="AR52" i="2" s="1"/>
  <c r="D52" i="2" s="1"/>
  <c r="AQ51" i="2"/>
  <c r="AR51" i="2" s="1"/>
  <c r="D51" i="2" s="1"/>
  <c r="AQ50" i="2"/>
  <c r="AR50" i="2" s="1"/>
  <c r="D50" i="2" s="1"/>
  <c r="AQ108" i="2"/>
  <c r="AR108" i="2" s="1"/>
  <c r="D108" i="2" s="1"/>
  <c r="AQ107" i="2"/>
  <c r="AR107" i="2" s="1"/>
  <c r="D107" i="2" s="1"/>
  <c r="AQ106" i="2"/>
  <c r="AR106" i="2" s="1"/>
  <c r="D106" i="2" s="1"/>
  <c r="AQ92" i="2"/>
  <c r="AR92" i="2" s="1"/>
  <c r="D92" i="2" s="1"/>
  <c r="AQ91" i="2"/>
  <c r="AR91" i="2" s="1"/>
  <c r="D91" i="2" s="1"/>
  <c r="AQ90" i="2"/>
  <c r="AR90" i="2" s="1"/>
  <c r="D90" i="2" s="1"/>
  <c r="AQ76" i="2"/>
  <c r="AR76" i="2" s="1"/>
  <c r="D76" i="2" s="1"/>
  <c r="AQ75" i="2"/>
  <c r="AR75" i="2" s="1"/>
  <c r="D75" i="2" s="1"/>
  <c r="AQ74" i="2"/>
  <c r="AR74" i="2" s="1"/>
  <c r="D74" i="2" s="1"/>
  <c r="AQ60" i="2"/>
  <c r="AR60" i="2" s="1"/>
  <c r="D60" i="2" s="1"/>
  <c r="AQ59" i="2"/>
  <c r="AR59" i="2" s="1"/>
  <c r="D59" i="2" s="1"/>
  <c r="AQ58" i="2"/>
  <c r="AR58" i="2" s="1"/>
  <c r="D58" i="2" s="1"/>
  <c r="AQ44" i="2"/>
  <c r="AR44" i="2" s="1"/>
  <c r="D44" i="2" s="1"/>
  <c r="AQ43" i="2"/>
  <c r="AR43" i="2" s="1"/>
  <c r="D43" i="2" s="1"/>
  <c r="AQ42" i="2"/>
  <c r="AR42" i="2" s="1"/>
  <c r="D42" i="2" s="1"/>
  <c r="AQ28" i="2"/>
  <c r="AR28" i="2" s="1"/>
  <c r="D28" i="2" s="1"/>
  <c r="AQ27" i="2"/>
  <c r="AR27" i="2" s="1"/>
  <c r="D27" i="2" s="1"/>
  <c r="AQ26" i="2"/>
  <c r="AR26" i="2" s="1"/>
  <c r="D26" i="2" s="1"/>
  <c r="AQ12" i="2"/>
  <c r="AR12" i="2" s="1"/>
  <c r="D12" i="2" s="1"/>
  <c r="AQ11" i="2"/>
  <c r="AR11" i="2" s="1"/>
  <c r="D11" i="2" s="1"/>
  <c r="AQ10" i="2"/>
  <c r="AR10" i="2" s="1"/>
  <c r="D10" i="2" s="1"/>
  <c r="AQ95" i="2"/>
  <c r="AR95" i="2" s="1"/>
  <c r="D95" i="2" s="1"/>
  <c r="AQ80" i="2"/>
  <c r="AR80" i="2" s="1"/>
  <c r="D80" i="2" s="1"/>
  <c r="AQ79" i="2"/>
  <c r="AR79" i="2" s="1"/>
  <c r="D79" i="2" s="1"/>
  <c r="AQ63" i="2"/>
  <c r="AR63" i="2" s="1"/>
  <c r="D63" i="2" s="1"/>
  <c r="AQ96" i="2"/>
  <c r="AR96" i="2" s="1"/>
  <c r="D96" i="2" s="1"/>
  <c r="AQ94" i="2"/>
  <c r="AR94" i="2" s="1"/>
  <c r="D94" i="2" s="1"/>
  <c r="AQ78" i="2"/>
  <c r="AR78" i="2" s="1"/>
  <c r="D78" i="2" s="1"/>
  <c r="AQ64" i="2"/>
  <c r="AR64" i="2" s="1"/>
  <c r="D64" i="2" s="1"/>
  <c r="AQ62" i="2"/>
  <c r="AR62" i="2" s="1"/>
  <c r="D62" i="2" s="1"/>
  <c r="AQ88" i="2"/>
  <c r="AR88" i="2" s="1"/>
  <c r="D88" i="2" s="1"/>
  <c r="AQ71" i="2"/>
  <c r="AR71" i="2" s="1"/>
  <c r="D71" i="2" s="1"/>
  <c r="AQ56" i="2"/>
  <c r="AR56" i="2" s="1"/>
  <c r="D56" i="2" s="1"/>
  <c r="AQ54" i="2"/>
  <c r="AR54" i="2" s="1"/>
  <c r="D54" i="2" s="1"/>
  <c r="AQ39" i="2"/>
  <c r="AR39" i="2" s="1"/>
  <c r="D39" i="2" s="1"/>
  <c r="AQ34" i="2"/>
  <c r="AR34" i="2" s="1"/>
  <c r="D34" i="2" s="1"/>
  <c r="AQ31" i="2"/>
  <c r="AR31" i="2" s="1"/>
  <c r="D31" i="2" s="1"/>
  <c r="AQ24" i="2"/>
  <c r="AR24" i="2" s="1"/>
  <c r="D24" i="2" s="1"/>
  <c r="AQ14" i="2"/>
  <c r="AR14" i="2" s="1"/>
  <c r="D14" i="2" s="1"/>
  <c r="AQ7" i="2"/>
  <c r="AR7" i="2" s="1"/>
  <c r="D7" i="2" s="1"/>
  <c r="AQ4" i="2"/>
  <c r="AR4" i="2" s="1"/>
  <c r="D4" i="2" s="1"/>
  <c r="AQ3" i="2"/>
  <c r="AR3" i="2" s="1"/>
  <c r="D3" i="2" s="1"/>
  <c r="AQ18" i="2"/>
  <c r="AR18" i="2" s="1"/>
  <c r="D18" i="2" s="1"/>
  <c r="AQ15" i="2"/>
  <c r="AR15" i="2" s="1"/>
  <c r="D15" i="2" s="1"/>
  <c r="AQ8" i="2"/>
  <c r="AR8" i="2" s="1"/>
  <c r="D8" i="2" s="1"/>
  <c r="AQ104" i="2"/>
  <c r="AR104" i="2" s="1"/>
  <c r="D104" i="2" s="1"/>
  <c r="AQ87" i="2"/>
  <c r="AR87" i="2" s="1"/>
  <c r="D87" i="2" s="1"/>
  <c r="AQ70" i="2"/>
  <c r="AR70" i="2" s="1"/>
  <c r="D70" i="2" s="1"/>
  <c r="AQ47" i="2"/>
  <c r="AR47" i="2" s="1"/>
  <c r="D47" i="2" s="1"/>
  <c r="AQ35" i="2"/>
  <c r="AR35" i="2" s="1"/>
  <c r="D35" i="2" s="1"/>
  <c r="AQ32" i="2"/>
  <c r="AR32" i="2" s="1"/>
  <c r="D32" i="2" s="1"/>
  <c r="AQ103" i="2"/>
  <c r="AR103" i="2" s="1"/>
  <c r="D103" i="2" s="1"/>
  <c r="AQ86" i="2"/>
  <c r="AR86" i="2" s="1"/>
  <c r="D86" i="2" s="1"/>
  <c r="AQ55" i="2"/>
  <c r="AR55" i="2" s="1"/>
  <c r="D55" i="2" s="1"/>
  <c r="AQ40" i="2"/>
  <c r="AR40" i="2" s="1"/>
  <c r="D40" i="2" s="1"/>
  <c r="AQ38" i="2"/>
  <c r="AR38" i="2" s="1"/>
  <c r="D38" i="2" s="1"/>
  <c r="AQ36" i="2"/>
  <c r="AR36" i="2" s="1"/>
  <c r="D36" i="2" s="1"/>
  <c r="AQ22" i="2"/>
  <c r="AR22" i="2" s="1"/>
  <c r="D22" i="2" s="1"/>
  <c r="AQ19" i="2"/>
  <c r="AR19" i="2" s="1"/>
  <c r="D19" i="2" s="1"/>
  <c r="AQ16" i="2"/>
  <c r="AR16" i="2" s="1"/>
  <c r="D16" i="2" s="1"/>
  <c r="AQ102" i="2"/>
  <c r="AR102" i="2" s="1"/>
  <c r="D102" i="2" s="1"/>
  <c r="AQ72" i="2"/>
  <c r="AR72" i="2" s="1"/>
  <c r="D72" i="2" s="1"/>
  <c r="AQ48" i="2"/>
  <c r="AR48" i="2" s="1"/>
  <c r="D48" i="2" s="1"/>
  <c r="AQ46" i="2"/>
  <c r="AR46" i="2" s="1"/>
  <c r="D46" i="2" s="1"/>
  <c r="AQ30" i="2"/>
  <c r="AR30" i="2" s="1"/>
  <c r="D30" i="2" s="1"/>
  <c r="AQ23" i="2"/>
  <c r="AR23" i="2" s="1"/>
  <c r="D23" i="2" s="1"/>
  <c r="AQ20" i="2"/>
  <c r="AR20" i="2" s="1"/>
  <c r="D20" i="2" s="1"/>
  <c r="AQ6" i="2"/>
  <c r="AR6" i="2" s="1"/>
  <c r="D6" i="2" s="1"/>
  <c r="J25" i="3"/>
  <c r="D110" i="2" l="1"/>
  <c r="J26" i="3" s="1"/>
  <c r="K28" i="3" s="1"/>
  <c r="L29" i="3" s="1"/>
  <c r="K32" i="3" s="1"/>
  <c r="L35" i="3" s="1"/>
  <c r="L36" i="3" s="1"/>
  <c r="AI17" i="5"/>
  <c r="AG18" i="5" s="1"/>
  <c r="D5" i="4"/>
  <c r="E5" i="4" s="1"/>
  <c r="B6" i="4" s="1"/>
  <c r="D6" i="4" l="1"/>
  <c r="E6" i="4" s="1"/>
  <c r="B7" i="4" s="1"/>
  <c r="D7" i="4" l="1"/>
  <c r="E7" i="4" s="1"/>
  <c r="B8" i="4" s="1"/>
  <c r="D8" i="4" l="1"/>
  <c r="E8" i="4" s="1"/>
  <c r="B9" i="4" s="1"/>
  <c r="D9" i="4" l="1"/>
  <c r="E9" i="4" s="1"/>
  <c r="B10" i="4" s="1"/>
  <c r="D10" i="4" l="1"/>
  <c r="E10" i="4" s="1"/>
  <c r="B11" i="4" s="1"/>
  <c r="D11" i="4" l="1"/>
  <c r="E11" i="4" s="1"/>
  <c r="B12" i="4" s="1"/>
  <c r="D12" i="4" l="1"/>
  <c r="E12" i="4" s="1"/>
  <c r="B13" i="4" s="1"/>
  <c r="E13" i="4" l="1"/>
  <c r="B14" i="4" s="1"/>
  <c r="D13" i="4"/>
  <c r="D14" i="4" l="1"/>
  <c r="E14" i="4" s="1"/>
  <c r="B15" i="4" s="1"/>
  <c r="D15" i="4" l="1"/>
  <c r="E15" i="4" s="1"/>
  <c r="B16" i="4" s="1"/>
  <c r="D16" i="4" l="1"/>
  <c r="E16" i="4" s="1"/>
  <c r="B17" i="4" s="1"/>
  <c r="E17" i="4" l="1"/>
  <c r="B18" i="4" s="1"/>
  <c r="D17" i="4"/>
  <c r="E18" i="4" l="1"/>
  <c r="B19" i="4" s="1"/>
  <c r="D18" i="4"/>
  <c r="D19" i="4" l="1"/>
  <c r="E19" i="4" s="1"/>
  <c r="B20" i="4" s="1"/>
  <c r="D20" i="4" l="1"/>
  <c r="E20" i="4" s="1"/>
  <c r="B21" i="4" s="1"/>
  <c r="D21" i="4" l="1"/>
  <c r="E21" i="4" s="1"/>
  <c r="B22" i="4" s="1"/>
  <c r="D22" i="4" l="1"/>
  <c r="E22" i="4" s="1"/>
  <c r="B23" i="4" s="1"/>
  <c r="D23" i="4" l="1"/>
  <c r="E23" i="4"/>
  <c r="B24" i="4" s="1"/>
  <c r="D24" i="4" l="1"/>
  <c r="E24" i="4" s="1"/>
  <c r="B25" i="4" s="1"/>
  <c r="D25" i="4" l="1"/>
  <c r="E25" i="4" s="1"/>
  <c r="B26" i="4" s="1"/>
  <c r="D26" i="4" l="1"/>
  <c r="E26" i="4" s="1"/>
  <c r="B27" i="4" s="1"/>
  <c r="D27" i="4" l="1"/>
  <c r="E27" i="4" s="1"/>
  <c r="B28" i="4" s="1"/>
  <c r="D28" i="4" l="1"/>
  <c r="E28" i="4" s="1"/>
  <c r="B29" i="4" s="1"/>
  <c r="D29" i="4" l="1"/>
  <c r="E29" i="4"/>
  <c r="B30" i="4" s="1"/>
  <c r="D30" i="4" l="1"/>
  <c r="E30" i="4" s="1"/>
  <c r="B31" i="4" s="1"/>
  <c r="D31" i="4" l="1"/>
  <c r="E31" i="4"/>
  <c r="B32" i="4" s="1"/>
  <c r="D32" i="4" l="1"/>
  <c r="E32" i="4" s="1"/>
  <c r="B33" i="4" s="1"/>
  <c r="D33" i="4" l="1"/>
  <c r="E33" i="4" s="1"/>
  <c r="B34" i="4" s="1"/>
  <c r="D34" i="4" l="1"/>
  <c r="E34" i="4" s="1"/>
  <c r="B35" i="4" s="1"/>
  <c r="D35" i="4" l="1"/>
  <c r="E35" i="4"/>
  <c r="B36" i="4" s="1"/>
  <c r="D36" i="4" l="1"/>
  <c r="E36" i="4" s="1"/>
  <c r="B37" i="4" s="1"/>
  <c r="D37" i="4" l="1"/>
  <c r="E37" i="4" s="1"/>
  <c r="B38" i="4" s="1"/>
  <c r="D38" i="4" l="1"/>
  <c r="E38" i="4" s="1"/>
  <c r="B39" i="4" s="1"/>
  <c r="D39" i="4" l="1"/>
  <c r="E39" i="4" s="1"/>
  <c r="B40" i="4" s="1"/>
  <c r="D40" i="4" l="1"/>
  <c r="E40" i="4" s="1"/>
  <c r="B41" i="4" s="1"/>
  <c r="D41" i="4" l="1"/>
  <c r="E41" i="4"/>
  <c r="B42" i="4" s="1"/>
  <c r="D42" i="4" l="1"/>
  <c r="E42" i="4" s="1"/>
  <c r="B43" i="4" s="1"/>
  <c r="D43" i="4" l="1"/>
  <c r="E43" i="4"/>
  <c r="B44" i="4" s="1"/>
  <c r="D44" i="4" l="1"/>
  <c r="E44" i="4" s="1"/>
  <c r="B45" i="4" s="1"/>
  <c r="D45" i="4" l="1"/>
  <c r="E45" i="4"/>
  <c r="B46" i="4" s="1"/>
  <c r="D46" i="4" l="1"/>
  <c r="E46" i="4" s="1"/>
  <c r="B47" i="4" s="1"/>
  <c r="D47" i="4" l="1"/>
  <c r="E47" i="4" s="1"/>
  <c r="B48" i="4" s="1"/>
  <c r="D48" i="4" l="1"/>
  <c r="E48" i="4" s="1"/>
  <c r="B49" i="4" s="1"/>
  <c r="D49" i="4" l="1"/>
  <c r="E49" i="4" s="1"/>
  <c r="B50" i="4" s="1"/>
  <c r="D50" i="4" l="1"/>
  <c r="E50" i="4" s="1"/>
  <c r="B51" i="4" s="1"/>
  <c r="D51" i="4" l="1"/>
  <c r="E51" i="4"/>
  <c r="B52" i="4" s="1"/>
  <c r="D52" i="4" l="1"/>
  <c r="E52" i="4" s="1"/>
  <c r="B53" i="4" s="1"/>
  <c r="D53" i="4" l="1"/>
  <c r="E53" i="4" s="1"/>
  <c r="B54" i="4" s="1"/>
  <c r="D54" i="4" l="1"/>
  <c r="E54" i="4" s="1"/>
  <c r="B55" i="4" s="1"/>
  <c r="D55" i="4" l="1"/>
  <c r="E55" i="4" s="1"/>
  <c r="B56" i="4" s="1"/>
  <c r="D56" i="4" l="1"/>
  <c r="E56" i="4" s="1"/>
  <c r="B57" i="4" s="1"/>
  <c r="D57" i="4" l="1"/>
  <c r="E57" i="4"/>
  <c r="B58" i="4" s="1"/>
  <c r="D58" i="4" l="1"/>
  <c r="E58" i="4" s="1"/>
  <c r="B59" i="4" s="1"/>
  <c r="D59" i="4" l="1"/>
  <c r="E59" i="4" s="1"/>
  <c r="B60" i="4" s="1"/>
  <c r="D60" i="4" l="1"/>
  <c r="E60" i="4" s="1"/>
  <c r="B61" i="4" s="1"/>
  <c r="D61" i="4" l="1"/>
  <c r="E61" i="4" s="1"/>
  <c r="B62" i="4" s="1"/>
  <c r="D62" i="4" l="1"/>
  <c r="E62" i="4" s="1"/>
  <c r="B63" i="4" s="1"/>
  <c r="D63" i="4" l="1"/>
  <c r="E63" i="4" s="1"/>
  <c r="B64" i="4" s="1"/>
  <c r="D64" i="4" l="1"/>
  <c r="E64" i="4" s="1"/>
  <c r="B65" i="4" s="1"/>
  <c r="D65" i="4" l="1"/>
  <c r="E65" i="4"/>
  <c r="B66" i="4" s="1"/>
  <c r="E66" i="4" l="1"/>
  <c r="B67" i="4" s="1"/>
  <c r="D66" i="4"/>
  <c r="D67" i="4" l="1"/>
  <c r="E67" i="4" s="1"/>
  <c r="B68" i="4" s="1"/>
  <c r="D68" i="4" l="1"/>
  <c r="E68" i="4" s="1"/>
  <c r="B69" i="4" s="1"/>
  <c r="D69" i="4" l="1"/>
  <c r="E69" i="4"/>
  <c r="B70" i="4" s="1"/>
  <c r="D70" i="4" l="1"/>
  <c r="E70" i="4" s="1"/>
  <c r="B71" i="4" s="1"/>
  <c r="D71" i="4" l="1"/>
  <c r="E71" i="4" s="1"/>
  <c r="B72" i="4" s="1"/>
  <c r="D72" i="4" l="1"/>
  <c r="E72" i="4"/>
  <c r="B73" i="4" s="1"/>
  <c r="D73" i="4" l="1"/>
  <c r="E73" i="4" s="1"/>
  <c r="B74" i="4" s="1"/>
  <c r="D74" i="4" l="1"/>
  <c r="E74" i="4" s="1"/>
  <c r="B75" i="4" s="1"/>
  <c r="D75" i="4" l="1"/>
  <c r="E75" i="4" s="1"/>
  <c r="B76" i="4" s="1"/>
  <c r="D76" i="4" l="1"/>
  <c r="E76" i="4" s="1"/>
  <c r="B77" i="4" s="1"/>
  <c r="D77" i="4" l="1"/>
  <c r="E77" i="4" s="1"/>
  <c r="B78" i="4" s="1"/>
  <c r="D78" i="4" l="1"/>
  <c r="E78" i="4" s="1"/>
  <c r="B79" i="4" s="1"/>
  <c r="D79" i="4" l="1"/>
  <c r="E79" i="4" s="1"/>
  <c r="B80" i="4" s="1"/>
  <c r="D80" i="4" l="1"/>
  <c r="E80" i="4"/>
  <c r="B81" i="4" s="1"/>
  <c r="D81" i="4" l="1"/>
  <c r="E81" i="4" s="1"/>
  <c r="B82" i="4" s="1"/>
  <c r="D82" i="4" l="1"/>
  <c r="E82" i="4" s="1"/>
  <c r="B83" i="4" s="1"/>
  <c r="D83" i="4" l="1"/>
  <c r="E83" i="4" s="1"/>
  <c r="B84" i="4" s="1"/>
  <c r="D84" i="4" l="1"/>
  <c r="E84" i="4" s="1"/>
  <c r="B85" i="4" s="1"/>
  <c r="D85" i="4" l="1"/>
  <c r="E85" i="4" s="1"/>
  <c r="B86" i="4" s="1"/>
  <c r="D86" i="4" l="1"/>
  <c r="E86" i="4"/>
  <c r="B87" i="4" s="1"/>
  <c r="D87" i="4" l="1"/>
  <c r="E87" i="4" s="1"/>
  <c r="B88" i="4" s="1"/>
  <c r="D88" i="4" l="1"/>
  <c r="E88" i="4" s="1"/>
  <c r="B89" i="4" s="1"/>
  <c r="D89" i="4" l="1"/>
  <c r="E89" i="4" s="1"/>
  <c r="B90" i="4" s="1"/>
  <c r="D90" i="4" l="1"/>
  <c r="E90" i="4" s="1"/>
  <c r="B91" i="4" s="1"/>
  <c r="D91" i="4" l="1"/>
  <c r="E91" i="4" s="1"/>
  <c r="B92" i="4" s="1"/>
  <c r="D92" i="4" l="1"/>
  <c r="E92" i="4" s="1"/>
  <c r="B93" i="4" s="1"/>
  <c r="D93" i="4" l="1"/>
  <c r="E93" i="4" s="1"/>
  <c r="B94" i="4" s="1"/>
  <c r="E94" i="4" l="1"/>
  <c r="B95" i="4" s="1"/>
  <c r="D94" i="4"/>
  <c r="E95" i="4" l="1"/>
  <c r="B96" i="4" s="1"/>
  <c r="D95" i="4"/>
  <c r="D96" i="4" l="1"/>
  <c r="E96" i="4" s="1"/>
  <c r="B97" i="4" s="1"/>
  <c r="D97" i="4" l="1"/>
  <c r="E97" i="4" s="1"/>
  <c r="B98" i="4" s="1"/>
  <c r="D98" i="4" l="1"/>
  <c r="E98" i="4" s="1"/>
  <c r="B99" i="4" s="1"/>
  <c r="D99" i="4" l="1"/>
  <c r="E99" i="4" s="1"/>
  <c r="B100" i="4" s="1"/>
  <c r="D100" i="4" l="1"/>
  <c r="E100" i="4" s="1"/>
  <c r="B101" i="4" s="1"/>
  <c r="D101" i="4" l="1"/>
  <c r="E101" i="4" s="1"/>
  <c r="B102" i="4" s="1"/>
  <c r="D102" i="4" l="1"/>
  <c r="E102" i="4"/>
  <c r="B103" i="4" s="1"/>
  <c r="D103" i="4" l="1"/>
  <c r="E103" i="4" s="1"/>
</calcChain>
</file>

<file path=xl/sharedStrings.xml><?xml version="1.0" encoding="utf-8"?>
<sst xmlns="http://schemas.openxmlformats.org/spreadsheetml/2006/main" count="265" uniqueCount="202">
  <si>
    <t xml:space="preserve">Mr XYZ </t>
  </si>
  <si>
    <t xml:space="preserve">FAMILY  WELFARE  ECONOMICS  </t>
  </si>
  <si>
    <t>P.S. Do not try to change Grey cells</t>
  </si>
  <si>
    <t>Data Sheet</t>
  </si>
  <si>
    <t>Enter Data only in non Grey cells</t>
  </si>
  <si>
    <t>Name</t>
  </si>
  <si>
    <t>Date of Birth</t>
  </si>
  <si>
    <t>AGE</t>
  </si>
  <si>
    <t>Retirement Age</t>
  </si>
  <si>
    <t>No. of years income required after Death</t>
  </si>
  <si>
    <t>Self</t>
  </si>
  <si>
    <t>Naresh</t>
  </si>
  <si>
    <t>Spouse</t>
  </si>
  <si>
    <t>Nayana</t>
  </si>
  <si>
    <t>Present Year</t>
  </si>
  <si>
    <t>Enter Present</t>
  </si>
  <si>
    <t>Year below</t>
  </si>
  <si>
    <t>Tel No.</t>
  </si>
  <si>
    <t>Address</t>
  </si>
  <si>
    <t>Expenses per month</t>
  </si>
  <si>
    <t>Loan Taken</t>
  </si>
  <si>
    <t>Liquidity Provision</t>
  </si>
  <si>
    <t>Particulars</t>
  </si>
  <si>
    <t>Amount</t>
  </si>
  <si>
    <t>Food</t>
  </si>
  <si>
    <t>Housing Loan</t>
  </si>
  <si>
    <t>PPF</t>
  </si>
  <si>
    <t>Clothes</t>
  </si>
  <si>
    <t>Vehicle Loan</t>
  </si>
  <si>
    <t xml:space="preserve">ULIP </t>
  </si>
  <si>
    <t>Rent</t>
  </si>
  <si>
    <t>Consumer Loan</t>
  </si>
  <si>
    <t>BANK F/D</t>
  </si>
  <si>
    <t>Electricity</t>
  </si>
  <si>
    <t>Office Loan</t>
  </si>
  <si>
    <t>CO. F/D</t>
  </si>
  <si>
    <t>Telephone</t>
  </si>
  <si>
    <t>Other Loan 1</t>
  </si>
  <si>
    <t>SAVING A/C</t>
  </si>
  <si>
    <t>Servant</t>
  </si>
  <si>
    <t>Other Loan 2</t>
  </si>
  <si>
    <t>BONDS</t>
  </si>
  <si>
    <t>Medical</t>
  </si>
  <si>
    <t>Other Loan 3</t>
  </si>
  <si>
    <t>PF Balance</t>
  </si>
  <si>
    <t xml:space="preserve"> </t>
  </si>
  <si>
    <t>Education</t>
  </si>
  <si>
    <t>Total        A</t>
  </si>
  <si>
    <t>NSC</t>
  </si>
  <si>
    <t>Holiday Plan</t>
  </si>
  <si>
    <t>4th C- Conservation of Income - Wealth &amp; Estate Planning</t>
  </si>
  <si>
    <t>Debentures</t>
  </si>
  <si>
    <t>Festivals</t>
  </si>
  <si>
    <t>Shares</t>
  </si>
  <si>
    <t>Total         B</t>
  </si>
  <si>
    <t>Entertainment</t>
  </si>
  <si>
    <t>Mutual Fund</t>
  </si>
  <si>
    <t>Eating out</t>
  </si>
  <si>
    <t>Gold</t>
  </si>
  <si>
    <t>Life Insurance</t>
  </si>
  <si>
    <t>Contingency</t>
  </si>
  <si>
    <t>Property / Plots</t>
  </si>
  <si>
    <t>(Natural Risk Cover)</t>
  </si>
  <si>
    <t>Other</t>
  </si>
  <si>
    <t>Life Insurance Survival Benefit (Money Back), Maturity &amp; PF Contribution - feed in Page 2</t>
  </si>
  <si>
    <t>Monthly Total</t>
  </si>
  <si>
    <t>Total</t>
  </si>
  <si>
    <t xml:space="preserve">Total             </t>
  </si>
  <si>
    <t>Inflow</t>
  </si>
  <si>
    <t>Outflow</t>
  </si>
  <si>
    <r>
      <t xml:space="preserve">Yly. Expenses </t>
    </r>
    <r>
      <rPr>
        <b/>
        <sz val="12"/>
        <rFont val="Garamond"/>
      </rPr>
      <t>(i)</t>
    </r>
  </si>
  <si>
    <t>Self Salary</t>
  </si>
  <si>
    <t>Home  Expenses</t>
  </si>
  <si>
    <t>Cell/Pager</t>
  </si>
  <si>
    <t>Reimbursements</t>
  </si>
  <si>
    <t>Loan EMI</t>
  </si>
  <si>
    <t>Traveling</t>
  </si>
  <si>
    <t>Spouse Salary</t>
  </si>
  <si>
    <t>Self Tax Liability</t>
  </si>
  <si>
    <t>Vehicle Repair</t>
  </si>
  <si>
    <t>Spouse Tax Liability</t>
  </si>
  <si>
    <t>Petrol/Diesel</t>
  </si>
  <si>
    <t>PF Deposits</t>
  </si>
  <si>
    <t>Gifts</t>
  </si>
  <si>
    <t>Bonds</t>
  </si>
  <si>
    <t>Life insurance</t>
  </si>
  <si>
    <r>
      <t xml:space="preserve">Yly. Expenses </t>
    </r>
    <r>
      <rPr>
        <b/>
        <sz val="12"/>
        <rFont val="Garamond"/>
      </rPr>
      <t>(ii)</t>
    </r>
  </si>
  <si>
    <t>TOTAL INFLOW</t>
  </si>
  <si>
    <t>Interest rate--Present</t>
  </si>
  <si>
    <t>Interest rate--Future</t>
  </si>
  <si>
    <t>Inflation rate</t>
  </si>
  <si>
    <t>Yrs</t>
  </si>
  <si>
    <t>Factor</t>
  </si>
  <si>
    <t xml:space="preserve">  Planning for Children’s higher Education needs</t>
  </si>
  <si>
    <t xml:space="preserve">Planning </t>
  </si>
  <si>
    <t xml:space="preserve"> and a Capital for Start-up in life. </t>
  </si>
  <si>
    <t>for Children's Marriage Expenses</t>
  </si>
  <si>
    <t>Rani</t>
  </si>
  <si>
    <t>Ram</t>
  </si>
  <si>
    <t>Ratan</t>
  </si>
  <si>
    <t>Age</t>
  </si>
  <si>
    <t>Require at Age</t>
  </si>
  <si>
    <t>Rs.</t>
  </si>
  <si>
    <t>Life Insurance Survival Benefit (Money Back) &amp; Maturity Amount</t>
  </si>
  <si>
    <t>PF contribution - Self + Employer</t>
  </si>
  <si>
    <t>Yr.</t>
  </si>
  <si>
    <t>Year</t>
  </si>
  <si>
    <t>Amount after N years</t>
  </si>
  <si>
    <t>Interest Rate</t>
  </si>
  <si>
    <t>Year Left</t>
  </si>
  <si>
    <t>Notes</t>
  </si>
  <si>
    <t>1)</t>
  </si>
  <si>
    <t>Enter figures in non grey cells of all money back and maturity claims</t>
  </si>
  <si>
    <t>2)</t>
  </si>
  <si>
    <t>Above enter the employee + the employers annual</t>
  </si>
  <si>
    <t>contribition to PF. This calculates the future values</t>
  </si>
  <si>
    <t>Continuation of Standard of Living Planning</t>
  </si>
  <si>
    <t>Dear</t>
  </si>
  <si>
    <t>2 Situation can affect the Standard of Living of a Family</t>
  </si>
  <si>
    <t>1) DEATH</t>
  </si>
  <si>
    <t xml:space="preserve">2) RETIREMENT  </t>
  </si>
  <si>
    <t>What we need is a adequate CAPITAL for Continuation of Standard of Living.</t>
  </si>
  <si>
    <t>Retirement Period in years    =</t>
  </si>
  <si>
    <t>S</t>
  </si>
  <si>
    <t>Yearly Expenses needed by the Family</t>
  </si>
  <si>
    <t>Yearly Expenses needed by you and your  Family</t>
  </si>
  <si>
    <t>T</t>
  </si>
  <si>
    <t>( i )</t>
  </si>
  <si>
    <t>( i+ii )</t>
  </si>
  <si>
    <t>E</t>
  </si>
  <si>
    <r>
      <t xml:space="preserve">In case of </t>
    </r>
    <r>
      <rPr>
        <u/>
        <sz val="14"/>
        <rFont val="Garamond"/>
      </rPr>
      <t>Death</t>
    </r>
    <r>
      <rPr>
        <sz val="14"/>
        <rFont val="Garamond"/>
      </rPr>
      <t xml:space="preserve"> to receive above mentioned</t>
    </r>
  </si>
  <si>
    <r>
      <t xml:space="preserve">What will be need in case of </t>
    </r>
    <r>
      <rPr>
        <u/>
        <sz val="14"/>
        <rFont val="Garamond"/>
      </rPr>
      <t>Retirement</t>
    </r>
  </si>
  <si>
    <t xml:space="preserve">P </t>
  </si>
  <si>
    <t>income per month at</t>
  </si>
  <si>
    <t xml:space="preserve">% interest rate </t>
  </si>
  <si>
    <t>At</t>
  </si>
  <si>
    <t xml:space="preserve">% Inflation Index rate, </t>
  </si>
  <si>
    <t>years later</t>
  </si>
  <si>
    <t>You require</t>
  </si>
  <si>
    <t>I</t>
  </si>
  <si>
    <t>Required Present Capital  =</t>
  </si>
  <si>
    <t>Required Future Pension      =</t>
  </si>
  <si>
    <t>Existing Present Capital</t>
  </si>
  <si>
    <t>Existing Future Capital</t>
  </si>
  <si>
    <t>Liquidity</t>
  </si>
  <si>
    <t>Provision</t>
  </si>
  <si>
    <t>B</t>
  </si>
  <si>
    <t>LIC</t>
  </si>
  <si>
    <t>In Years</t>
  </si>
  <si>
    <t>it will be =</t>
  </si>
  <si>
    <t>G</t>
  </si>
  <si>
    <t>LIC (Maturity)</t>
  </si>
  <si>
    <t>F</t>
  </si>
  <si>
    <t>LOANS</t>
  </si>
  <si>
    <t>PF Value</t>
  </si>
  <si>
    <t>II</t>
  </si>
  <si>
    <t>Less Total</t>
  </si>
  <si>
    <t>A</t>
  </si>
  <si>
    <t>(E+F+G)</t>
  </si>
  <si>
    <t>Total Existing Present Capital =</t>
  </si>
  <si>
    <t>Total Existing Future Capital =</t>
  </si>
  <si>
    <t>(G-A)</t>
  </si>
  <si>
    <t>% Interest rate the future pension generated would be</t>
  </si>
  <si>
    <t>Pension possible</t>
  </si>
  <si>
    <t>Rs</t>
  </si>
  <si>
    <t>Per Annum</t>
  </si>
  <si>
    <t>Required Present Capital         =</t>
  </si>
  <si>
    <t>Required Future Pension         =</t>
  </si>
  <si>
    <t>P</t>
  </si>
  <si>
    <t>Less</t>
  </si>
  <si>
    <t>Total Existing Present Capital  =</t>
  </si>
  <si>
    <t>Total Existing Future Pension  =</t>
  </si>
  <si>
    <t>III</t>
  </si>
  <si>
    <t>Gap Present Capital              =</t>
  </si>
  <si>
    <t>Gap Future Pension              =</t>
  </si>
  <si>
    <t xml:space="preserve"> INFLOW</t>
  </si>
  <si>
    <t xml:space="preserve"> OUT FLOW</t>
  </si>
  <si>
    <t>Yearly Inflow</t>
  </si>
  <si>
    <t>C</t>
  </si>
  <si>
    <t>Yearly Outflow</t>
  </si>
  <si>
    <t>D</t>
  </si>
  <si>
    <t>Surplus</t>
  </si>
  <si>
    <t>(C-D)</t>
  </si>
  <si>
    <t>IV</t>
  </si>
  <si>
    <t xml:space="preserve">Balance </t>
  </si>
  <si>
    <t>To create a Capital of Rs.</t>
  </si>
  <si>
    <t>as on Date</t>
  </si>
  <si>
    <t>Amount reqd to be Invested based</t>
  </si>
  <si>
    <t>in each</t>
  </si>
  <si>
    <t>on which Investment we choose</t>
  </si>
  <si>
    <t>V</t>
  </si>
  <si>
    <t>approx.</t>
  </si>
  <si>
    <t>Yr</t>
  </si>
  <si>
    <t>Calculating factor</t>
  </si>
  <si>
    <t>Step4</t>
  </si>
  <si>
    <t>Yrs in hand</t>
  </si>
  <si>
    <t>Infl Factor</t>
  </si>
  <si>
    <t>Total of All</t>
  </si>
  <si>
    <t>Congratulations!</t>
  </si>
  <si>
    <t>Do it Today?</t>
  </si>
  <si>
    <t>Step5</t>
  </si>
  <si>
    <t>Interest / Inflation rate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</si>
</sst>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%"/>
    <numFmt numFmtId="167" formatCode="0.0000%"/>
  </numFmts>
  <fonts count="54">
    <font>
      <sz val="12"/>
      <color rgb="FF000000"/>
      <name val="Arial"/>
    </font>
    <font>
      <b/>
      <sz val="30"/>
      <name val="Times New Roman"/>
    </font>
    <font>
      <sz val="12"/>
      <name val="Arial"/>
    </font>
    <font>
      <b/>
      <sz val="12"/>
      <name val="Arial"/>
    </font>
    <font>
      <b/>
      <sz val="11"/>
      <name val="Times New Roman"/>
    </font>
    <font>
      <b/>
      <sz val="10"/>
      <name val="Arial"/>
    </font>
    <font>
      <b/>
      <sz val="10"/>
      <name val="Times New Roman"/>
    </font>
    <font>
      <b/>
      <i/>
      <sz val="20"/>
      <name val="Arial"/>
    </font>
    <font>
      <b/>
      <sz val="16"/>
      <name val="Arial"/>
    </font>
    <font>
      <b/>
      <u/>
      <sz val="16"/>
      <name val="Arial"/>
    </font>
    <font>
      <b/>
      <sz val="12"/>
      <name val="Garamond"/>
    </font>
    <font>
      <b/>
      <sz val="12"/>
      <color rgb="FFE3E3E3"/>
      <name val="Garamond"/>
    </font>
    <font>
      <b/>
      <sz val="12"/>
      <color rgb="FFE3E3E3"/>
      <name val="Arial"/>
    </font>
    <font>
      <b/>
      <sz val="14"/>
      <name val="Garamond"/>
    </font>
    <font>
      <b/>
      <i/>
      <sz val="12"/>
      <name val="Garamond"/>
    </font>
    <font>
      <b/>
      <sz val="12"/>
      <color rgb="FFCC99FF"/>
      <name val="Arial"/>
    </font>
    <font>
      <b/>
      <i/>
      <sz val="10"/>
      <color rgb="FFFF00FF"/>
      <name val="Garamond"/>
    </font>
    <font>
      <b/>
      <i/>
      <sz val="16"/>
      <name val="Garamond"/>
    </font>
    <font>
      <b/>
      <sz val="16"/>
      <name val="Garamond"/>
    </font>
    <font>
      <b/>
      <sz val="8"/>
      <name val="Arial"/>
    </font>
    <font>
      <b/>
      <u/>
      <sz val="12"/>
      <name val="Bellgothic bt"/>
    </font>
    <font>
      <b/>
      <sz val="12"/>
      <name val="Bellgothic bt"/>
    </font>
    <font>
      <b/>
      <u/>
      <sz val="12"/>
      <name val="Bellgothic bt"/>
    </font>
    <font>
      <b/>
      <i/>
      <u/>
      <sz val="9"/>
      <name val="Arial"/>
    </font>
    <font>
      <sz val="16"/>
      <name val="Arial"/>
    </font>
    <font>
      <b/>
      <i/>
      <u/>
      <sz val="12"/>
      <name val="Arial"/>
    </font>
    <font>
      <sz val="12"/>
      <name val="Arial"/>
    </font>
    <font>
      <sz val="24"/>
      <name val="Arial"/>
    </font>
    <font>
      <sz val="14"/>
      <name val="Arial"/>
    </font>
    <font>
      <u/>
      <sz val="18"/>
      <name val="Boton regular"/>
    </font>
    <font>
      <u/>
      <sz val="14"/>
      <name val="Boton regular"/>
    </font>
    <font>
      <u/>
      <sz val="14"/>
      <name val="Boton regular"/>
    </font>
    <font>
      <u/>
      <sz val="14"/>
      <name val="Boton regular"/>
    </font>
    <font>
      <i/>
      <u/>
      <sz val="14"/>
      <name val="Arial"/>
    </font>
    <font>
      <b/>
      <i/>
      <u/>
      <sz val="14"/>
      <name val="Helvetica Neue"/>
    </font>
    <font>
      <b/>
      <sz val="14"/>
      <name val="Arial"/>
    </font>
    <font>
      <b/>
      <i/>
      <sz val="14"/>
      <name val="Arial"/>
    </font>
    <font>
      <sz val="14"/>
      <name val="Garamond"/>
    </font>
    <font>
      <sz val="14"/>
      <name val="Roman"/>
    </font>
    <font>
      <u/>
      <sz val="14"/>
      <name val="Arial"/>
    </font>
    <font>
      <u/>
      <sz val="12"/>
      <name val="Arial"/>
    </font>
    <font>
      <b/>
      <u/>
      <sz val="14"/>
      <name val="Garamond"/>
    </font>
    <font>
      <i/>
      <sz val="14"/>
      <name val="Garamond"/>
    </font>
    <font>
      <sz val="13"/>
      <name val="Garamond"/>
    </font>
    <font>
      <sz val="12"/>
      <name val="Garamond"/>
    </font>
    <font>
      <i/>
      <sz val="12"/>
      <name val="Garamond"/>
    </font>
    <font>
      <u/>
      <sz val="11"/>
      <name val="Arial"/>
    </font>
    <font>
      <b/>
      <i/>
      <u/>
      <sz val="14"/>
      <name val="Garamond"/>
    </font>
    <font>
      <sz val="11"/>
      <name val="Garamond"/>
    </font>
    <font>
      <sz val="72"/>
      <name val="Arial"/>
    </font>
    <font>
      <u/>
      <sz val="12"/>
      <name val="Arial"/>
    </font>
    <font>
      <u/>
      <sz val="12"/>
      <name val="Arial"/>
    </font>
    <font>
      <b/>
      <sz val="11"/>
      <name val="Garamond"/>
    </font>
    <font>
      <u/>
      <sz val="14"/>
      <name val="Garamond"/>
    </font>
  </fonts>
  <fills count="4">
    <fill>
      <patternFill patternType="none"/>
    </fill>
    <fill>
      <patternFill patternType="gray125"/>
    </fill>
    <fill>
      <patternFill patternType="solid">
        <fgColor rgb="FFE3E3E3"/>
        <bgColor rgb="FFE3E3E3"/>
      </patternFill>
    </fill>
    <fill>
      <patternFill patternType="solid">
        <fgColor rgb="FF00FFFF"/>
        <bgColor rgb="FF00FFFF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7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3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6" xfId="0" applyFont="1" applyFill="1" applyBorder="1"/>
    <xf numFmtId="0" fontId="10" fillId="2" borderId="17" xfId="0" applyFont="1" applyFill="1" applyBorder="1"/>
    <xf numFmtId="0" fontId="10" fillId="0" borderId="18" xfId="0" applyFont="1" applyBorder="1"/>
    <xf numFmtId="0" fontId="10" fillId="0" borderId="17" xfId="0" applyFont="1" applyBorder="1"/>
    <xf numFmtId="14" fontId="10" fillId="0" borderId="17" xfId="0" applyNumberFormat="1" applyFont="1" applyBorder="1" applyAlignment="1">
      <alignment horizontal="center"/>
    </xf>
    <xf numFmtId="1" fontId="10" fillId="2" borderId="17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4" fontId="11" fillId="2" borderId="19" xfId="0" applyNumberFormat="1" applyFont="1" applyFill="1" applyBorder="1"/>
    <xf numFmtId="0" fontId="11" fillId="2" borderId="17" xfId="0" applyFont="1" applyFill="1" applyBorder="1" applyAlignment="1">
      <alignment horizontal="center"/>
    </xf>
    <xf numFmtId="0" fontId="10" fillId="2" borderId="20" xfId="0" applyFont="1" applyFill="1" applyBorder="1"/>
    <xf numFmtId="0" fontId="10" fillId="2" borderId="15" xfId="0" applyFont="1" applyFill="1" applyBorder="1" applyAlignment="1">
      <alignment horizontal="center"/>
    </xf>
    <xf numFmtId="14" fontId="10" fillId="0" borderId="17" xfId="0" applyNumberFormat="1" applyFont="1" applyBorder="1"/>
    <xf numFmtId="1" fontId="10" fillId="2" borderId="17" xfId="0" applyNumberFormat="1" applyFont="1" applyFill="1" applyBorder="1"/>
    <xf numFmtId="1" fontId="12" fillId="2" borderId="20" xfId="0" applyNumberFormat="1" applyFont="1" applyFill="1" applyBorder="1" applyAlignment="1">
      <alignment horizontal="center"/>
    </xf>
    <xf numFmtId="0" fontId="10" fillId="2" borderId="0" xfId="0" applyFont="1" applyFill="1" applyBorder="1"/>
    <xf numFmtId="1" fontId="13" fillId="0" borderId="19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/>
    <xf numFmtId="0" fontId="10" fillId="0" borderId="21" xfId="0" applyFont="1" applyBorder="1" applyAlignment="1">
      <alignment horizontal="center"/>
    </xf>
    <xf numFmtId="0" fontId="10" fillId="2" borderId="12" xfId="0" applyFont="1" applyFill="1" applyBorder="1"/>
    <xf numFmtId="0" fontId="10" fillId="2" borderId="22" xfId="0" applyFont="1" applyFill="1" applyBorder="1"/>
    <xf numFmtId="0" fontId="10" fillId="2" borderId="1" xfId="0" applyFont="1" applyFill="1" applyBorder="1"/>
    <xf numFmtId="0" fontId="14" fillId="2" borderId="24" xfId="0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1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/>
    <xf numFmtId="0" fontId="10" fillId="0" borderId="29" xfId="0" applyFont="1" applyBorder="1"/>
    <xf numFmtId="0" fontId="10" fillId="0" borderId="16" xfId="0" applyFont="1" applyBorder="1"/>
    <xf numFmtId="0" fontId="10" fillId="0" borderId="21" xfId="0" applyFont="1" applyBorder="1"/>
    <xf numFmtId="0" fontId="10" fillId="0" borderId="26" xfId="0" applyFont="1" applyBorder="1"/>
    <xf numFmtId="0" fontId="10" fillId="0" borderId="30" xfId="0" applyFont="1" applyBorder="1"/>
    <xf numFmtId="0" fontId="10" fillId="0" borderId="15" xfId="0" applyFont="1" applyBorder="1"/>
    <xf numFmtId="0" fontId="15" fillId="0" borderId="0" xfId="0" applyFont="1"/>
    <xf numFmtId="0" fontId="14" fillId="2" borderId="11" xfId="0" applyFont="1" applyFill="1" applyBorder="1"/>
    <xf numFmtId="0" fontId="10" fillId="0" borderId="31" xfId="0" applyFont="1" applyBorder="1"/>
    <xf numFmtId="0" fontId="3" fillId="0" borderId="7" xfId="0" applyFont="1" applyBorder="1"/>
    <xf numFmtId="0" fontId="3" fillId="0" borderId="19" xfId="0" applyFont="1" applyBorder="1"/>
    <xf numFmtId="0" fontId="10" fillId="2" borderId="32" xfId="0" applyFont="1" applyFill="1" applyBorder="1"/>
    <xf numFmtId="0" fontId="10" fillId="0" borderId="33" xfId="0" applyFont="1" applyBorder="1"/>
    <xf numFmtId="0" fontId="3" fillId="0" borderId="34" xfId="0" applyFont="1" applyBorder="1"/>
    <xf numFmtId="0" fontId="10" fillId="2" borderId="35" xfId="0" applyFont="1" applyFill="1" applyBorder="1"/>
    <xf numFmtId="0" fontId="10" fillId="2" borderId="36" xfId="0" applyFont="1" applyFill="1" applyBorder="1"/>
    <xf numFmtId="0" fontId="14" fillId="2" borderId="37" xfId="0" applyFont="1" applyFill="1" applyBorder="1"/>
    <xf numFmtId="0" fontId="10" fillId="0" borderId="7" xfId="0" applyFont="1" applyBorder="1"/>
    <xf numFmtId="0" fontId="10" fillId="0" borderId="19" xfId="0" applyFont="1" applyBorder="1"/>
    <xf numFmtId="0" fontId="10" fillId="0" borderId="38" xfId="0" applyFont="1" applyBorder="1"/>
    <xf numFmtId="0" fontId="10" fillId="2" borderId="34" xfId="0" applyFont="1" applyFill="1" applyBorder="1"/>
    <xf numFmtId="0" fontId="10" fillId="0" borderId="4" xfId="0" applyFont="1" applyBorder="1"/>
    <xf numFmtId="0" fontId="10" fillId="0" borderId="0" xfId="0" applyFont="1"/>
    <xf numFmtId="0" fontId="10" fillId="0" borderId="34" xfId="0" applyFont="1" applyBorder="1"/>
    <xf numFmtId="0" fontId="10" fillId="2" borderId="33" xfId="0" applyFont="1" applyFill="1" applyBorder="1"/>
    <xf numFmtId="0" fontId="14" fillId="2" borderId="11" xfId="0" applyFont="1" applyFill="1" applyBorder="1" applyAlignment="1">
      <alignment horizontal="right"/>
    </xf>
    <xf numFmtId="0" fontId="10" fillId="2" borderId="30" xfId="0" applyFont="1" applyFill="1" applyBorder="1"/>
    <xf numFmtId="0" fontId="10" fillId="2" borderId="15" xfId="0" applyFont="1" applyFill="1" applyBorder="1"/>
    <xf numFmtId="0" fontId="18" fillId="0" borderId="1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4" fillId="2" borderId="25" xfId="0" applyFont="1" applyFill="1" applyBorder="1"/>
    <xf numFmtId="0" fontId="10" fillId="2" borderId="39" xfId="0" applyFont="1" applyFill="1" applyBorder="1"/>
    <xf numFmtId="0" fontId="10" fillId="0" borderId="8" xfId="0" applyFont="1" applyBorder="1"/>
    <xf numFmtId="0" fontId="10" fillId="0" borderId="9" xfId="0" applyFont="1" applyBorder="1"/>
    <xf numFmtId="0" fontId="14" fillId="2" borderId="12" xfId="0" applyFont="1" applyFill="1" applyBorder="1"/>
    <xf numFmtId="0" fontId="14" fillId="2" borderId="12" xfId="0" applyFont="1" applyFill="1" applyBorder="1" applyAlignment="1">
      <alignment horizontal="right"/>
    </xf>
    <xf numFmtId="0" fontId="19" fillId="2" borderId="1" xfId="0" applyFont="1" applyFill="1" applyBorder="1"/>
    <xf numFmtId="0" fontId="10" fillId="2" borderId="2" xfId="0" applyFont="1" applyFill="1" applyBorder="1" applyAlignment="1">
      <alignment horizontal="right"/>
    </xf>
    <xf numFmtId="165" fontId="10" fillId="0" borderId="24" xfId="0" applyNumberFormat="1" applyFont="1" applyBorder="1" applyAlignment="1">
      <alignment horizontal="right"/>
    </xf>
    <xf numFmtId="0" fontId="10" fillId="2" borderId="2" xfId="0" applyFont="1" applyFill="1" applyBorder="1"/>
    <xf numFmtId="165" fontId="10" fillId="0" borderId="24" xfId="0" applyNumberFormat="1" applyFont="1" applyBorder="1"/>
    <xf numFmtId="165" fontId="10" fillId="0" borderId="40" xfId="0" applyNumberFormat="1" applyFont="1" applyBorder="1"/>
    <xf numFmtId="0" fontId="10" fillId="2" borderId="41" xfId="0" applyFont="1" applyFill="1" applyBorder="1" applyAlignment="1">
      <alignment horizontal="center"/>
    </xf>
    <xf numFmtId="0" fontId="3" fillId="0" borderId="25" xfId="0" applyFont="1" applyBorder="1"/>
    <xf numFmtId="0" fontId="3" fillId="2" borderId="25" xfId="0" applyFont="1" applyFill="1" applyBorder="1"/>
    <xf numFmtId="0" fontId="10" fillId="2" borderId="12" xfId="0" applyFont="1" applyFill="1" applyBorder="1" applyAlignment="1">
      <alignment horizontal="right"/>
    </xf>
    <xf numFmtId="164" fontId="10" fillId="2" borderId="33" xfId="0" applyNumberFormat="1" applyFont="1" applyFill="1" applyBorder="1"/>
    <xf numFmtId="164" fontId="10" fillId="2" borderId="42" xfId="0" applyNumberFormat="1" applyFont="1" applyFill="1" applyBorder="1"/>
    <xf numFmtId="1" fontId="10" fillId="2" borderId="43" xfId="0" applyNumberFormat="1" applyFont="1" applyFill="1" applyBorder="1" applyAlignment="1">
      <alignment horizontal="center"/>
    </xf>
    <xf numFmtId="0" fontId="3" fillId="0" borderId="44" xfId="0" applyFont="1" applyBorder="1"/>
    <xf numFmtId="0" fontId="10" fillId="0" borderId="0" xfId="0" applyFont="1" applyAlignment="1">
      <alignment horizontal="right"/>
    </xf>
    <xf numFmtId="164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3" fillId="2" borderId="0" xfId="0" applyFont="1" applyFill="1" applyBorder="1"/>
    <xf numFmtId="0" fontId="21" fillId="2" borderId="2" xfId="0" applyFont="1" applyFill="1" applyBorder="1" applyAlignment="1">
      <alignment horizontal="left"/>
    </xf>
    <xf numFmtId="0" fontId="21" fillId="2" borderId="2" xfId="0" applyFont="1" applyFill="1" applyBorder="1"/>
    <xf numFmtId="0" fontId="21" fillId="2" borderId="3" xfId="0" applyFont="1" applyFill="1" applyBorder="1"/>
    <xf numFmtId="0" fontId="3" fillId="2" borderId="25" xfId="0" applyFont="1" applyFill="1" applyBorder="1" applyAlignment="1">
      <alignment horizontal="left"/>
    </xf>
    <xf numFmtId="0" fontId="21" fillId="2" borderId="12" xfId="0" applyFont="1" applyFill="1" applyBorder="1" applyAlignment="1">
      <alignment horizontal="left"/>
    </xf>
    <xf numFmtId="0" fontId="21" fillId="2" borderId="12" xfId="0" applyFont="1" applyFill="1" applyBorder="1"/>
    <xf numFmtId="0" fontId="21" fillId="2" borderId="22" xfId="0" applyFont="1" applyFill="1" applyBorder="1"/>
    <xf numFmtId="0" fontId="3" fillId="2" borderId="30" xfId="0" applyFont="1" applyFill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3" fillId="2" borderId="0" xfId="0" applyFont="1" applyFill="1" applyBorder="1"/>
    <xf numFmtId="0" fontId="24" fillId="2" borderId="0" xfId="0" applyFont="1" applyFill="1" applyBorder="1" applyAlignment="1">
      <alignment horizontal="center"/>
    </xf>
    <xf numFmtId="0" fontId="24" fillId="0" borderId="0" xfId="0" applyFont="1"/>
    <xf numFmtId="0" fontId="25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" fontId="26" fillId="3" borderId="0" xfId="0" applyNumberFormat="1" applyFont="1" applyFill="1" applyBorder="1" applyAlignment="1">
      <alignment horizontal="center"/>
    </xf>
    <xf numFmtId="0" fontId="26" fillId="2" borderId="20" xfId="0" applyFont="1" applyFill="1" applyBorder="1" applyAlignment="1">
      <alignment horizontal="center"/>
    </xf>
    <xf numFmtId="0" fontId="26" fillId="0" borderId="0" xfId="0" applyFont="1"/>
    <xf numFmtId="1" fontId="26" fillId="2" borderId="20" xfId="0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0" xfId="0" applyFont="1" applyBorder="1"/>
    <xf numFmtId="166" fontId="26" fillId="0" borderId="20" xfId="0" applyNumberFormat="1" applyFont="1" applyBorder="1" applyAlignment="1">
      <alignment horizontal="center"/>
    </xf>
    <xf numFmtId="1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28" fillId="0" borderId="0" xfId="0" applyFont="1"/>
    <xf numFmtId="0" fontId="30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5" xfId="0" applyFont="1" applyBorder="1" applyAlignment="1">
      <alignment horizontal="center"/>
    </xf>
    <xf numFmtId="0" fontId="33" fillId="0" borderId="4" xfId="0" applyFont="1" applyBorder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8" fillId="0" borderId="5" xfId="0" applyFont="1" applyBorder="1" applyAlignment="1">
      <alignment horizontal="center"/>
    </xf>
    <xf numFmtId="0" fontId="28" fillId="0" borderId="4" xfId="0" applyFont="1" applyBorder="1"/>
    <xf numFmtId="0" fontId="36" fillId="0" borderId="0" xfId="0" applyFont="1"/>
    <xf numFmtId="0" fontId="37" fillId="0" borderId="4" xfId="0" applyFont="1" applyBorder="1"/>
    <xf numFmtId="0" fontId="37" fillId="0" borderId="0" xfId="0" applyFont="1"/>
    <xf numFmtId="0" fontId="37" fillId="0" borderId="0" xfId="0" applyFont="1" applyAlignment="1">
      <alignment horizontal="center"/>
    </xf>
    <xf numFmtId="1" fontId="13" fillId="2" borderId="20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5" xfId="0" applyFont="1" applyBorder="1"/>
    <xf numFmtId="0" fontId="38" fillId="0" borderId="4" xfId="0" applyFont="1" applyBorder="1"/>
    <xf numFmtId="0" fontId="39" fillId="2" borderId="53" xfId="0" applyFont="1" applyFill="1" applyBorder="1" applyAlignment="1">
      <alignment horizontal="center"/>
    </xf>
    <xf numFmtId="165" fontId="40" fillId="0" borderId="0" xfId="0" applyNumberFormat="1" applyFont="1"/>
    <xf numFmtId="0" fontId="37" fillId="0" borderId="0" xfId="0" applyFont="1" applyAlignment="1">
      <alignment horizontal="right"/>
    </xf>
    <xf numFmtId="1" fontId="37" fillId="0" borderId="0" xfId="0" applyNumberFormat="1" applyFont="1"/>
    <xf numFmtId="0" fontId="28" fillId="0" borderId="5" xfId="0" applyFont="1" applyBorder="1"/>
    <xf numFmtId="0" fontId="13" fillId="0" borderId="54" xfId="0" applyFont="1" applyBorder="1"/>
    <xf numFmtId="0" fontId="13" fillId="0" borderId="44" xfId="0" applyFont="1" applyBorder="1"/>
    <xf numFmtId="1" fontId="13" fillId="2" borderId="55" xfId="0" applyNumberFormat="1" applyFont="1" applyFill="1" applyBorder="1" applyAlignment="1">
      <alignment horizontal="center"/>
    </xf>
    <xf numFmtId="0" fontId="13" fillId="0" borderId="54" xfId="0" applyFont="1" applyBorder="1" applyAlignment="1">
      <alignment horizontal="left"/>
    </xf>
    <xf numFmtId="0" fontId="37" fillId="0" borderId="44" xfId="0" applyFont="1" applyBorder="1"/>
    <xf numFmtId="0" fontId="37" fillId="0" borderId="55" xfId="0" applyFont="1" applyBorder="1"/>
    <xf numFmtId="0" fontId="13" fillId="0" borderId="0" xfId="0" applyFont="1"/>
    <xf numFmtId="0" fontId="41" fillId="0" borderId="0" xfId="0" applyFont="1"/>
    <xf numFmtId="0" fontId="13" fillId="0" borderId="5" xfId="0" applyFont="1" applyBorder="1"/>
    <xf numFmtId="0" fontId="42" fillId="0" borderId="20" xfId="0" applyFont="1" applyBorder="1"/>
    <xf numFmtId="0" fontId="42" fillId="0" borderId="8" xfId="0" applyFont="1" applyBorder="1"/>
    <xf numFmtId="0" fontId="37" fillId="0" borderId="8" xfId="0" applyFont="1" applyBorder="1"/>
    <xf numFmtId="0" fontId="37" fillId="0" borderId="20" xfId="0" applyFont="1" applyBorder="1"/>
    <xf numFmtId="0" fontId="37" fillId="0" borderId="38" xfId="0" applyFont="1" applyBorder="1"/>
    <xf numFmtId="0" fontId="28" fillId="0" borderId="56" xfId="0" applyFont="1" applyBorder="1"/>
    <xf numFmtId="0" fontId="37" fillId="0" borderId="57" xfId="0" applyFont="1" applyBorder="1"/>
    <xf numFmtId="0" fontId="37" fillId="0" borderId="14" xfId="0" applyFont="1" applyBorder="1"/>
    <xf numFmtId="0" fontId="37" fillId="0" borderId="17" xfId="0" applyFont="1" applyBorder="1"/>
    <xf numFmtId="0" fontId="37" fillId="0" borderId="21" xfId="0" applyFont="1" applyBorder="1"/>
    <xf numFmtId="0" fontId="42" fillId="0" borderId="0" xfId="0" applyFont="1"/>
    <xf numFmtId="49" fontId="37" fillId="0" borderId="38" xfId="0" applyNumberFormat="1" applyFont="1" applyBorder="1"/>
    <xf numFmtId="0" fontId="37" fillId="0" borderId="58" xfId="0" applyFont="1" applyBorder="1"/>
    <xf numFmtId="1" fontId="37" fillId="0" borderId="57" xfId="0" applyNumberFormat="1" applyFont="1" applyBorder="1"/>
    <xf numFmtId="1" fontId="37" fillId="0" borderId="21" xfId="0" applyNumberFormat="1" applyFont="1" applyBorder="1"/>
    <xf numFmtId="0" fontId="42" fillId="0" borderId="6" xfId="0" applyFont="1" applyBorder="1"/>
    <xf numFmtId="0" fontId="42" fillId="0" borderId="7" xfId="0" applyFont="1" applyBorder="1"/>
    <xf numFmtId="0" fontId="37" fillId="0" borderId="7" xfId="0" applyFont="1" applyBorder="1"/>
    <xf numFmtId="1" fontId="37" fillId="0" borderId="8" xfId="0" applyNumberFormat="1" applyFont="1" applyBorder="1"/>
    <xf numFmtId="0" fontId="13" fillId="2" borderId="55" xfId="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43" fillId="0" borderId="0" xfId="0" applyFont="1"/>
    <xf numFmtId="1" fontId="37" fillId="0" borderId="5" xfId="0" applyNumberFormat="1" applyFont="1" applyBorder="1"/>
    <xf numFmtId="0" fontId="10" fillId="0" borderId="54" xfId="0" applyFont="1" applyBorder="1"/>
    <xf numFmtId="0" fontId="35" fillId="0" borderId="44" xfId="0" applyFont="1" applyBorder="1" applyAlignment="1">
      <alignment horizontal="right"/>
    </xf>
    <xf numFmtId="0" fontId="35" fillId="2" borderId="44" xfId="0" applyFont="1" applyFill="1" applyBorder="1"/>
    <xf numFmtId="1" fontId="13" fillId="0" borderId="55" xfId="0" applyNumberFormat="1" applyFont="1" applyBorder="1"/>
    <xf numFmtId="0" fontId="35" fillId="0" borderId="0" xfId="0" applyFont="1" applyAlignment="1">
      <alignment horizontal="right"/>
    </xf>
    <xf numFmtId="0" fontId="35" fillId="0" borderId="0" xfId="0" applyFont="1"/>
    <xf numFmtId="1" fontId="13" fillId="0" borderId="5" xfId="0" applyNumberFormat="1" applyFont="1" applyBorder="1"/>
    <xf numFmtId="0" fontId="42" fillId="0" borderId="0" xfId="0" applyFont="1" applyAlignment="1">
      <alignment horizontal="right"/>
    </xf>
    <xf numFmtId="0" fontId="28" fillId="0" borderId="12" xfId="0" applyFont="1" applyBorder="1"/>
    <xf numFmtId="0" fontId="28" fillId="0" borderId="44" xfId="0" applyFont="1" applyBorder="1"/>
    <xf numFmtId="1" fontId="13" fillId="2" borderId="55" xfId="0" applyNumberFormat="1" applyFont="1" applyFill="1" applyBorder="1"/>
    <xf numFmtId="0" fontId="44" fillId="0" borderId="0" xfId="0" applyFont="1"/>
    <xf numFmtId="0" fontId="45" fillId="0" borderId="27" xfId="0" applyFont="1" applyBorder="1" applyAlignment="1">
      <alignment horizontal="center"/>
    </xf>
    <xf numFmtId="0" fontId="28" fillId="0" borderId="2" xfId="0" applyFont="1" applyBorder="1"/>
    <xf numFmtId="0" fontId="44" fillId="0" borderId="29" xfId="0" applyFont="1" applyBorder="1" applyAlignment="1">
      <alignment horizontal="center"/>
    </xf>
    <xf numFmtId="0" fontId="28" fillId="0" borderId="35" xfId="0" applyFont="1" applyBorder="1"/>
    <xf numFmtId="0" fontId="44" fillId="0" borderId="28" xfId="0" applyFont="1" applyBorder="1" applyAlignment="1">
      <alignment horizontal="center"/>
    </xf>
    <xf numFmtId="0" fontId="44" fillId="0" borderId="4" xfId="0" applyFont="1" applyBorder="1"/>
    <xf numFmtId="0" fontId="45" fillId="0" borderId="58" xfId="0" applyFont="1" applyBorder="1" applyAlignment="1">
      <alignment horizontal="right"/>
    </xf>
    <xf numFmtId="0" fontId="46" fillId="0" borderId="5" xfId="0" applyFont="1" applyBorder="1"/>
    <xf numFmtId="0" fontId="44" fillId="0" borderId="30" xfId="0" applyFont="1" applyBorder="1"/>
    <xf numFmtId="0" fontId="44" fillId="0" borderId="17" xfId="0" applyFont="1" applyBorder="1"/>
    <xf numFmtId="0" fontId="28" fillId="0" borderId="18" xfId="0" applyFont="1" applyBorder="1"/>
    <xf numFmtId="0" fontId="44" fillId="0" borderId="15" xfId="0" applyFont="1" applyBorder="1"/>
    <xf numFmtId="0" fontId="47" fillId="0" borderId="30" xfId="0" applyFont="1" applyBorder="1"/>
    <xf numFmtId="0" fontId="45" fillId="0" borderId="17" xfId="0" applyFont="1" applyBorder="1" applyAlignment="1">
      <alignment horizontal="right"/>
    </xf>
    <xf numFmtId="0" fontId="13" fillId="0" borderId="15" xfId="0" applyFont="1" applyBorder="1"/>
    <xf numFmtId="0" fontId="44" fillId="0" borderId="58" xfId="0" applyFont="1" applyBorder="1"/>
    <xf numFmtId="0" fontId="44" fillId="0" borderId="5" xfId="0" applyFont="1" applyBorder="1"/>
    <xf numFmtId="0" fontId="44" fillId="0" borderId="25" xfId="0" applyFont="1" applyBorder="1"/>
    <xf numFmtId="0" fontId="45" fillId="0" borderId="11" xfId="0" applyFont="1" applyBorder="1" applyAlignment="1">
      <alignment horizontal="right"/>
    </xf>
    <xf numFmtId="0" fontId="44" fillId="0" borderId="22" xfId="0" applyFont="1" applyBorder="1"/>
    <xf numFmtId="0" fontId="44" fillId="0" borderId="12" xfId="0" applyFont="1" applyBorder="1"/>
    <xf numFmtId="0" fontId="44" fillId="0" borderId="1" xfId="0" applyFont="1" applyBorder="1"/>
    <xf numFmtId="0" fontId="44" fillId="0" borderId="23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58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28" fillId="0" borderId="22" xfId="0" applyFont="1" applyBorder="1"/>
    <xf numFmtId="0" fontId="44" fillId="0" borderId="18" xfId="0" applyFont="1" applyBorder="1"/>
    <xf numFmtId="0" fontId="44" fillId="0" borderId="18" xfId="0" applyFont="1" applyBorder="1" applyAlignment="1">
      <alignment horizontal="center"/>
    </xf>
    <xf numFmtId="1" fontId="44" fillId="0" borderId="18" xfId="0" applyNumberFormat="1" applyFont="1" applyBorder="1"/>
    <xf numFmtId="0" fontId="28" fillId="0" borderId="7" xfId="0" applyFont="1" applyBorder="1"/>
    <xf numFmtId="0" fontId="28" fillId="0" borderId="9" xfId="0" applyFont="1" applyBorder="1"/>
    <xf numFmtId="0" fontId="28" fillId="0" borderId="25" xfId="0" applyFont="1" applyBorder="1"/>
    <xf numFmtId="0" fontId="44" fillId="0" borderId="11" xfId="0" applyFont="1" applyBorder="1"/>
    <xf numFmtId="9" fontId="26" fillId="0" borderId="0" xfId="0" applyNumberFormat="1" applyFont="1"/>
    <xf numFmtId="1" fontId="26" fillId="0" borderId="0" xfId="0" applyNumberFormat="1" applyFont="1"/>
    <xf numFmtId="0" fontId="50" fillId="0" borderId="0" xfId="0" applyFont="1"/>
    <xf numFmtId="0" fontId="26" fillId="0" borderId="59" xfId="0" applyFont="1" applyBorder="1"/>
    <xf numFmtId="0" fontId="26" fillId="0" borderId="60" xfId="0" applyFont="1" applyBorder="1"/>
    <xf numFmtId="0" fontId="26" fillId="0" borderId="56" xfId="0" applyFont="1" applyBorder="1"/>
    <xf numFmtId="167" fontId="26" fillId="0" borderId="0" xfId="0" applyNumberFormat="1" applyFont="1"/>
    <xf numFmtId="0" fontId="26" fillId="0" borderId="38" xfId="0" applyFont="1" applyBorder="1"/>
    <xf numFmtId="0" fontId="26" fillId="0" borderId="58" xfId="0" applyFont="1" applyBorder="1"/>
    <xf numFmtId="164" fontId="26" fillId="0" borderId="0" xfId="0" applyNumberFormat="1" applyFont="1"/>
    <xf numFmtId="164" fontId="26" fillId="0" borderId="58" xfId="0" applyNumberFormat="1" applyFont="1" applyBorder="1"/>
    <xf numFmtId="0" fontId="26" fillId="0" borderId="14" xfId="0" applyFont="1" applyBorder="1"/>
    <xf numFmtId="0" fontId="26" fillId="0" borderId="18" xfId="0" applyFont="1" applyBorder="1"/>
    <xf numFmtId="0" fontId="26" fillId="0" borderId="17" xfId="0" applyFont="1" applyBorder="1"/>
    <xf numFmtId="0" fontId="28" fillId="0" borderId="6" xfId="0" applyFont="1" applyBorder="1"/>
    <xf numFmtId="0" fontId="28" fillId="0" borderId="8" xfId="0" applyFont="1" applyBorder="1"/>
    <xf numFmtId="0" fontId="51" fillId="0" borderId="59" xfId="0" applyFont="1" applyBorder="1"/>
    <xf numFmtId="164" fontId="26" fillId="0" borderId="60" xfId="0" applyNumberFormat="1" applyFont="1" applyBorder="1"/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8" fillId="0" borderId="0" xfId="0" applyFont="1"/>
    <xf numFmtId="0" fontId="52" fillId="0" borderId="0" xfId="0" applyFont="1"/>
    <xf numFmtId="166" fontId="52" fillId="0" borderId="0" xfId="0" applyNumberFormat="1" applyFont="1"/>
    <xf numFmtId="9" fontId="52" fillId="0" borderId="0" xfId="0" applyNumberFormat="1" applyFont="1"/>
    <xf numFmtId="164" fontId="48" fillId="0" borderId="0" xfId="0" applyNumberFormat="1" applyFont="1"/>
    <xf numFmtId="2" fontId="48" fillId="0" borderId="0" xfId="0" applyNumberFormat="1" applyFont="1"/>
    <xf numFmtId="2" fontId="52" fillId="0" borderId="0" xfId="0" applyNumberFormat="1" applyFont="1"/>
    <xf numFmtId="0" fontId="48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2" fillId="0" borderId="3" xfId="0" applyFont="1" applyBorder="1"/>
    <xf numFmtId="0" fontId="8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17" fillId="0" borderId="27" xfId="0" applyFont="1" applyBorder="1" applyAlignment="1">
      <alignment horizontal="center"/>
    </xf>
    <xf numFmtId="0" fontId="2" fillId="0" borderId="28" xfId="0" applyFont="1" applyBorder="1"/>
    <xf numFmtId="0" fontId="22" fillId="2" borderId="1" xfId="0" applyFont="1" applyFill="1" applyBorder="1" applyAlignment="1">
      <alignment horizontal="center"/>
    </xf>
    <xf numFmtId="0" fontId="21" fillId="2" borderId="25" xfId="0" applyFont="1" applyFill="1" applyBorder="1" applyAlignment="1">
      <alignment horizontal="center"/>
    </xf>
    <xf numFmtId="0" fontId="2" fillId="0" borderId="12" xfId="0" applyFont="1" applyBorder="1"/>
    <xf numFmtId="0" fontId="2" fillId="0" borderId="22" xfId="0" applyFont="1" applyBorder="1"/>
    <xf numFmtId="0" fontId="14" fillId="2" borderId="1" xfId="0" applyFont="1" applyFill="1" applyBorder="1" applyAlignment="1">
      <alignment horizontal="center"/>
    </xf>
    <xf numFmtId="0" fontId="2" fillId="0" borderId="23" xfId="0" applyFont="1" applyBorder="1"/>
    <xf numFmtId="0" fontId="10" fillId="2" borderId="25" xfId="0" applyFont="1" applyFill="1" applyBorder="1" applyAlignment="1">
      <alignment horizontal="center"/>
    </xf>
    <xf numFmtId="0" fontId="2" fillId="0" borderId="11" xfId="0" applyFont="1" applyBorder="1"/>
    <xf numFmtId="0" fontId="10" fillId="2" borderId="2" xfId="0" applyFont="1" applyFill="1" applyBorder="1" applyAlignment="1">
      <alignment vertical="center" wrapText="1"/>
    </xf>
    <xf numFmtId="0" fontId="17" fillId="0" borderId="30" xfId="0" applyFont="1" applyBorder="1" applyAlignment="1">
      <alignment horizontal="center"/>
    </xf>
    <xf numFmtId="0" fontId="2" fillId="0" borderId="17" xfId="0" applyFont="1" applyBorder="1"/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0" fillId="2" borderId="1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6" fillId="0" borderId="1" xfId="0" applyFont="1" applyBorder="1" applyAlignment="1">
      <alignment horizontal="center" wrapText="1"/>
    </xf>
    <xf numFmtId="0" fontId="48" fillId="0" borderId="40" xfId="0" applyFont="1" applyBorder="1" applyAlignment="1">
      <alignment horizontal="center"/>
    </xf>
    <xf numFmtId="1" fontId="44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42" fillId="0" borderId="38" xfId="0" applyFont="1" applyBorder="1" applyAlignment="1">
      <alignment horizontal="center"/>
    </xf>
    <xf numFmtId="0" fontId="2" fillId="0" borderId="58" xfId="0" applyFont="1" applyBorder="1"/>
    <xf numFmtId="0" fontId="45" fillId="0" borderId="2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9" fillId="0" borderId="54" xfId="0" applyFont="1" applyBorder="1" applyAlignment="1">
      <alignment horizontal="center"/>
    </xf>
    <xf numFmtId="0" fontId="2" fillId="0" borderId="44" xfId="0" applyFont="1" applyBorder="1"/>
    <xf numFmtId="0" fontId="2" fillId="0" borderId="55" xfId="0" applyFont="1" applyBorder="1"/>
    <xf numFmtId="0" fontId="27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Border="1"/>
    <xf numFmtId="0" fontId="26" fillId="2" borderId="25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41</xdr:row>
      <xdr:rowOff>0</xdr:rowOff>
    </xdr:from>
    <xdr:to>
      <xdr:col>1</xdr:col>
      <xdr:colOff>9525</xdr:colOff>
      <xdr:row>41</xdr:row>
      <xdr:rowOff>0</xdr:rowOff>
    </xdr:to>
    <xdr:sp macro="" textlink="">
      <xdr:nvSpPr>
        <xdr:cNvPr id="2" name="Drawing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3" name="Drawing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4" name="Drawing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5" name="Drawing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6" name="Drawing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7" name="Drawing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276225</xdr:colOff>
      <xdr:row>41</xdr:row>
      <xdr:rowOff>0</xdr:rowOff>
    </xdr:from>
    <xdr:to>
      <xdr:col>1</xdr:col>
      <xdr:colOff>9525</xdr:colOff>
      <xdr:row>41</xdr:row>
      <xdr:rowOff>0</xdr:rowOff>
    </xdr:to>
    <xdr:sp macro="" textlink="">
      <xdr:nvSpPr>
        <xdr:cNvPr id="8" name="Drawing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9" name="Drawing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10" name="Drawing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11" name="Drawing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12" name="Drawing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13" name="Drawing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76200</xdr:rowOff>
    </xdr:from>
    <xdr:to>
      <xdr:col>1</xdr:col>
      <xdr:colOff>266700</xdr:colOff>
      <xdr:row>18</xdr:row>
      <xdr:rowOff>76200</xdr:rowOff>
    </xdr:to>
    <xdr:sp macro="" textlink="">
      <xdr:nvSpPr>
        <xdr:cNvPr id="13" name="Drawing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11</xdr:row>
      <xdr:rowOff>85725</xdr:rowOff>
    </xdr:from>
    <xdr:to>
      <xdr:col>1</xdr:col>
      <xdr:colOff>266700</xdr:colOff>
      <xdr:row>11</xdr:row>
      <xdr:rowOff>85725</xdr:rowOff>
    </xdr:to>
    <xdr:sp macro="" textlink="">
      <xdr:nvSpPr>
        <xdr:cNvPr id="14" name="Drawing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20</xdr:row>
      <xdr:rowOff>85725</xdr:rowOff>
    </xdr:from>
    <xdr:to>
      <xdr:col>1</xdr:col>
      <xdr:colOff>266700</xdr:colOff>
      <xdr:row>20</xdr:row>
      <xdr:rowOff>85725</xdr:rowOff>
    </xdr:to>
    <xdr:sp macro="" textlink="">
      <xdr:nvSpPr>
        <xdr:cNvPr id="15" name="Drawing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28</xdr:row>
      <xdr:rowOff>76200</xdr:rowOff>
    </xdr:from>
    <xdr:to>
      <xdr:col>1</xdr:col>
      <xdr:colOff>266700</xdr:colOff>
      <xdr:row>28</xdr:row>
      <xdr:rowOff>76200</xdr:rowOff>
    </xdr:to>
    <xdr:sp macro="" textlink="">
      <xdr:nvSpPr>
        <xdr:cNvPr id="16" name="Drawing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0</xdr:col>
      <xdr:colOff>276225</xdr:colOff>
      <xdr:row>20</xdr:row>
      <xdr:rowOff>85725</xdr:rowOff>
    </xdr:from>
    <xdr:to>
      <xdr:col>1</xdr:col>
      <xdr:colOff>104775</xdr:colOff>
      <xdr:row>28</xdr:row>
      <xdr:rowOff>85725</xdr:rowOff>
    </xdr:to>
    <xdr:sp macro="" textlink="">
      <xdr:nvSpPr>
        <xdr:cNvPr id="17" name="Drawing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18" name="Drawing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19" name="Drawing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0" name="Drawing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11</xdr:row>
      <xdr:rowOff>76200</xdr:rowOff>
    </xdr:from>
    <xdr:to>
      <xdr:col>1</xdr:col>
      <xdr:colOff>0</xdr:colOff>
      <xdr:row>18</xdr:row>
      <xdr:rowOff>85725</xdr:rowOff>
    </xdr:to>
    <xdr:sp macro="" textlink="">
      <xdr:nvSpPr>
        <xdr:cNvPr id="21" name="Drawing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22" name="Drawing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18</xdr:row>
      <xdr:rowOff>76200</xdr:rowOff>
    </xdr:from>
    <xdr:to>
      <xdr:col>1</xdr:col>
      <xdr:colOff>266700</xdr:colOff>
      <xdr:row>18</xdr:row>
      <xdr:rowOff>76200</xdr:rowOff>
    </xdr:to>
    <xdr:sp macro="" textlink="">
      <xdr:nvSpPr>
        <xdr:cNvPr id="23" name="Drawing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11</xdr:row>
      <xdr:rowOff>85725</xdr:rowOff>
    </xdr:from>
    <xdr:to>
      <xdr:col>1</xdr:col>
      <xdr:colOff>266700</xdr:colOff>
      <xdr:row>11</xdr:row>
      <xdr:rowOff>85725</xdr:rowOff>
    </xdr:to>
    <xdr:sp macro="" textlink="">
      <xdr:nvSpPr>
        <xdr:cNvPr id="24" name="Drawing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20</xdr:row>
      <xdr:rowOff>85725</xdr:rowOff>
    </xdr:from>
    <xdr:to>
      <xdr:col>1</xdr:col>
      <xdr:colOff>266700</xdr:colOff>
      <xdr:row>20</xdr:row>
      <xdr:rowOff>85725</xdr:rowOff>
    </xdr:to>
    <xdr:sp macro="" textlink="">
      <xdr:nvSpPr>
        <xdr:cNvPr id="25" name="Drawing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28</xdr:row>
      <xdr:rowOff>76200</xdr:rowOff>
    </xdr:from>
    <xdr:to>
      <xdr:col>1</xdr:col>
      <xdr:colOff>266700</xdr:colOff>
      <xdr:row>28</xdr:row>
      <xdr:rowOff>76200</xdr:rowOff>
    </xdr:to>
    <xdr:sp macro="" textlink="">
      <xdr:nvSpPr>
        <xdr:cNvPr id="26" name="Drawing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0</xdr:col>
      <xdr:colOff>276225</xdr:colOff>
      <xdr:row>20</xdr:row>
      <xdr:rowOff>85725</xdr:rowOff>
    </xdr:from>
    <xdr:to>
      <xdr:col>1</xdr:col>
      <xdr:colOff>104775</xdr:colOff>
      <xdr:row>28</xdr:row>
      <xdr:rowOff>85725</xdr:rowOff>
    </xdr:to>
    <xdr:sp macro="" textlink="">
      <xdr:nvSpPr>
        <xdr:cNvPr id="27" name="Drawing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28" name="Drawing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29" name="Drawing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0" name="Drawing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11</xdr:row>
      <xdr:rowOff>76200</xdr:rowOff>
    </xdr:from>
    <xdr:to>
      <xdr:col>1</xdr:col>
      <xdr:colOff>0</xdr:colOff>
      <xdr:row>18</xdr:row>
      <xdr:rowOff>85725</xdr:rowOff>
    </xdr:to>
    <xdr:sp macro="" textlink="">
      <xdr:nvSpPr>
        <xdr:cNvPr id="31" name="Drawing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39</xdr:row>
      <xdr:rowOff>0</xdr:rowOff>
    </xdr:from>
    <xdr:to>
      <xdr:col>1</xdr:col>
      <xdr:colOff>0</xdr:colOff>
      <xdr:row>39</xdr:row>
      <xdr:rowOff>0</xdr:rowOff>
    </xdr:to>
    <xdr:sp macro="" textlink="">
      <xdr:nvSpPr>
        <xdr:cNvPr id="32" name="Drawing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266700</xdr:colOff>
      <xdr:row>31</xdr:row>
      <xdr:rowOff>85725</xdr:rowOff>
    </xdr:to>
    <xdr:sp macro="" textlink="">
      <xdr:nvSpPr>
        <xdr:cNvPr id="33" name="Drawing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36</xdr:row>
      <xdr:rowOff>85725</xdr:rowOff>
    </xdr:from>
    <xdr:to>
      <xdr:col>1</xdr:col>
      <xdr:colOff>266700</xdr:colOff>
      <xdr:row>36</xdr:row>
      <xdr:rowOff>85725</xdr:rowOff>
    </xdr:to>
    <xdr:sp macro="" textlink="">
      <xdr:nvSpPr>
        <xdr:cNvPr id="34" name="Drawing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0</xdr:colOff>
      <xdr:row>36</xdr:row>
      <xdr:rowOff>85725</xdr:rowOff>
    </xdr:to>
    <xdr:sp macro="" textlink="">
      <xdr:nvSpPr>
        <xdr:cNvPr id="35" name="Drawing35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266700</xdr:colOff>
      <xdr:row>31</xdr:row>
      <xdr:rowOff>85725</xdr:rowOff>
    </xdr:to>
    <xdr:sp macro="" textlink="">
      <xdr:nvSpPr>
        <xdr:cNvPr id="36" name="Drawing36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36</xdr:row>
      <xdr:rowOff>85725</xdr:rowOff>
    </xdr:from>
    <xdr:to>
      <xdr:col>1</xdr:col>
      <xdr:colOff>266700</xdr:colOff>
      <xdr:row>36</xdr:row>
      <xdr:rowOff>85725</xdr:rowOff>
    </xdr:to>
    <xdr:sp macro="" textlink="">
      <xdr:nvSpPr>
        <xdr:cNvPr id="37" name="Drawing3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0</xdr:colOff>
      <xdr:row>36</xdr:row>
      <xdr:rowOff>85725</xdr:rowOff>
    </xdr:to>
    <xdr:sp macro="" textlink="">
      <xdr:nvSpPr>
        <xdr:cNvPr id="38" name="Drawing38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266700</xdr:colOff>
      <xdr:row>31</xdr:row>
      <xdr:rowOff>85725</xdr:rowOff>
    </xdr:to>
    <xdr:sp macro="" textlink="">
      <xdr:nvSpPr>
        <xdr:cNvPr id="39" name="Drawing3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36</xdr:row>
      <xdr:rowOff>85725</xdr:rowOff>
    </xdr:from>
    <xdr:to>
      <xdr:col>1</xdr:col>
      <xdr:colOff>266700</xdr:colOff>
      <xdr:row>36</xdr:row>
      <xdr:rowOff>85725</xdr:rowOff>
    </xdr:to>
    <xdr:sp macro="" textlink="">
      <xdr:nvSpPr>
        <xdr:cNvPr id="40" name="Drawing4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31</xdr:row>
      <xdr:rowOff>85725</xdr:rowOff>
    </xdr:from>
    <xdr:to>
      <xdr:col>1</xdr:col>
      <xdr:colOff>0</xdr:colOff>
      <xdr:row>36</xdr:row>
      <xdr:rowOff>85725</xdr:rowOff>
    </xdr:to>
    <xdr:sp macro="" textlink="">
      <xdr:nvSpPr>
        <xdr:cNvPr id="41" name="Drawing4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266700</xdr:colOff>
      <xdr:row>38</xdr:row>
      <xdr:rowOff>85725</xdr:rowOff>
    </xdr:to>
    <xdr:sp macro="" textlink="">
      <xdr:nvSpPr>
        <xdr:cNvPr id="42" name="Drawing4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42</xdr:row>
      <xdr:rowOff>85725</xdr:rowOff>
    </xdr:from>
    <xdr:to>
      <xdr:col>1</xdr:col>
      <xdr:colOff>266700</xdr:colOff>
      <xdr:row>42</xdr:row>
      <xdr:rowOff>85725</xdr:rowOff>
    </xdr:to>
    <xdr:sp macro="" textlink="">
      <xdr:nvSpPr>
        <xdr:cNvPr id="43" name="Drawing4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0</xdr:colOff>
      <xdr:row>42</xdr:row>
      <xdr:rowOff>85725</xdr:rowOff>
    </xdr:to>
    <xdr:sp macro="" textlink="">
      <xdr:nvSpPr>
        <xdr:cNvPr id="44" name="Drawing4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266700</xdr:colOff>
      <xdr:row>44</xdr:row>
      <xdr:rowOff>76200</xdr:rowOff>
    </xdr:to>
    <xdr:sp macro="" textlink="">
      <xdr:nvSpPr>
        <xdr:cNvPr id="45" name="Drawing4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57</xdr:row>
      <xdr:rowOff>76200</xdr:rowOff>
    </xdr:from>
    <xdr:to>
      <xdr:col>1</xdr:col>
      <xdr:colOff>266700</xdr:colOff>
      <xdr:row>57</xdr:row>
      <xdr:rowOff>76200</xdr:rowOff>
    </xdr:to>
    <xdr:sp macro="" textlink="">
      <xdr:nvSpPr>
        <xdr:cNvPr id="46" name="Drawing4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0</xdr:colOff>
      <xdr:row>57</xdr:row>
      <xdr:rowOff>76200</xdr:rowOff>
    </xdr:to>
    <xdr:sp macro="" textlink="">
      <xdr:nvSpPr>
        <xdr:cNvPr id="47" name="Drawing4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266700</xdr:colOff>
      <xdr:row>38</xdr:row>
      <xdr:rowOff>85725</xdr:rowOff>
    </xdr:to>
    <xdr:sp macro="" textlink="">
      <xdr:nvSpPr>
        <xdr:cNvPr id="48" name="Drawing4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42</xdr:row>
      <xdr:rowOff>85725</xdr:rowOff>
    </xdr:from>
    <xdr:to>
      <xdr:col>1</xdr:col>
      <xdr:colOff>266700</xdr:colOff>
      <xdr:row>42</xdr:row>
      <xdr:rowOff>85725</xdr:rowOff>
    </xdr:to>
    <xdr:sp macro="" textlink="">
      <xdr:nvSpPr>
        <xdr:cNvPr id="49" name="Drawing4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0</xdr:colOff>
      <xdr:row>42</xdr:row>
      <xdr:rowOff>85725</xdr:rowOff>
    </xdr:to>
    <xdr:sp macro="" textlink="">
      <xdr:nvSpPr>
        <xdr:cNvPr id="50" name="Drawing5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266700</xdr:colOff>
      <xdr:row>44</xdr:row>
      <xdr:rowOff>76200</xdr:rowOff>
    </xdr:to>
    <xdr:sp macro="" textlink="">
      <xdr:nvSpPr>
        <xdr:cNvPr id="51" name="Drawing5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57</xdr:row>
      <xdr:rowOff>76200</xdr:rowOff>
    </xdr:from>
    <xdr:to>
      <xdr:col>1</xdr:col>
      <xdr:colOff>266700</xdr:colOff>
      <xdr:row>57</xdr:row>
      <xdr:rowOff>76200</xdr:rowOff>
    </xdr:to>
    <xdr:sp macro="" textlink="">
      <xdr:nvSpPr>
        <xdr:cNvPr id="52" name="Drawing5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266700</xdr:colOff>
      <xdr:row>38</xdr:row>
      <xdr:rowOff>85725</xdr:rowOff>
    </xdr:to>
    <xdr:sp macro="" textlink="">
      <xdr:nvSpPr>
        <xdr:cNvPr id="53" name="Drawing5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42</xdr:row>
      <xdr:rowOff>85725</xdr:rowOff>
    </xdr:from>
    <xdr:to>
      <xdr:col>1</xdr:col>
      <xdr:colOff>266700</xdr:colOff>
      <xdr:row>42</xdr:row>
      <xdr:rowOff>85725</xdr:rowOff>
    </xdr:to>
    <xdr:sp macro="" textlink="">
      <xdr:nvSpPr>
        <xdr:cNvPr id="54" name="Drawing5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38</xdr:row>
      <xdr:rowOff>85725</xdr:rowOff>
    </xdr:from>
    <xdr:to>
      <xdr:col>1</xdr:col>
      <xdr:colOff>0</xdr:colOff>
      <xdr:row>42</xdr:row>
      <xdr:rowOff>85725</xdr:rowOff>
    </xdr:to>
    <xdr:sp macro="" textlink="">
      <xdr:nvSpPr>
        <xdr:cNvPr id="55" name="Drawing55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266700</xdr:colOff>
      <xdr:row>44</xdr:row>
      <xdr:rowOff>76200</xdr:rowOff>
    </xdr:to>
    <xdr:sp macro="" textlink="">
      <xdr:nvSpPr>
        <xdr:cNvPr id="56" name="Drawing56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57</xdr:row>
      <xdr:rowOff>76200</xdr:rowOff>
    </xdr:from>
    <xdr:to>
      <xdr:col>1</xdr:col>
      <xdr:colOff>266700</xdr:colOff>
      <xdr:row>57</xdr:row>
      <xdr:rowOff>76200</xdr:rowOff>
    </xdr:to>
    <xdr:sp macro="" textlink="">
      <xdr:nvSpPr>
        <xdr:cNvPr id="57" name="Drawing5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0</xdr:colOff>
      <xdr:row>57</xdr:row>
      <xdr:rowOff>76200</xdr:rowOff>
    </xdr:to>
    <xdr:sp macro="" textlink="">
      <xdr:nvSpPr>
        <xdr:cNvPr id="58" name="Drawing58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266700</xdr:colOff>
      <xdr:row>44</xdr:row>
      <xdr:rowOff>76200</xdr:rowOff>
    </xdr:to>
    <xdr:sp macro="" textlink="">
      <xdr:nvSpPr>
        <xdr:cNvPr id="59" name="Drawing59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57</xdr:row>
      <xdr:rowOff>76200</xdr:rowOff>
    </xdr:from>
    <xdr:to>
      <xdr:col>1</xdr:col>
      <xdr:colOff>266700</xdr:colOff>
      <xdr:row>57</xdr:row>
      <xdr:rowOff>76200</xdr:rowOff>
    </xdr:to>
    <xdr:sp macro="" textlink="">
      <xdr:nvSpPr>
        <xdr:cNvPr id="60" name="Drawing6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0</xdr:colOff>
      <xdr:row>57</xdr:row>
      <xdr:rowOff>76200</xdr:rowOff>
    </xdr:to>
    <xdr:sp macro="" textlink="">
      <xdr:nvSpPr>
        <xdr:cNvPr id="61" name="Drawing6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266700</xdr:colOff>
      <xdr:row>44</xdr:row>
      <xdr:rowOff>76200</xdr:rowOff>
    </xdr:to>
    <xdr:sp macro="" textlink="">
      <xdr:nvSpPr>
        <xdr:cNvPr id="62" name="Drawing6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57</xdr:row>
      <xdr:rowOff>76200</xdr:rowOff>
    </xdr:from>
    <xdr:to>
      <xdr:col>1</xdr:col>
      <xdr:colOff>266700</xdr:colOff>
      <xdr:row>57</xdr:row>
      <xdr:rowOff>76200</xdr:rowOff>
    </xdr:to>
    <xdr:sp macro="" textlink="">
      <xdr:nvSpPr>
        <xdr:cNvPr id="63" name="Drawing6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 type="triangle" w="med" len="med"/>
        </a:ln>
      </xdr:spPr>
    </xdr:sp>
    <xdr:clientData fLocksWithSheet="0"/>
  </xdr:twoCellAnchor>
  <xdr:twoCellAnchor>
    <xdr:from>
      <xdr:col>1</xdr:col>
      <xdr:colOff>0</xdr:colOff>
      <xdr:row>44</xdr:row>
      <xdr:rowOff>76200</xdr:rowOff>
    </xdr:from>
    <xdr:to>
      <xdr:col>1</xdr:col>
      <xdr:colOff>0</xdr:colOff>
      <xdr:row>57</xdr:row>
      <xdr:rowOff>76200</xdr:rowOff>
    </xdr:to>
    <xdr:sp macro="" textlink="">
      <xdr:nvSpPr>
        <xdr:cNvPr id="64" name="Drawing64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0" y="0"/>
          <a:ext cx="1" cy="1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7"/>
  <sheetViews>
    <sheetView showGridLines="0" tabSelected="1" topLeftCell="A28" workbookViewId="0">
      <selection activeCell="D51" sqref="D51"/>
    </sheetView>
  </sheetViews>
  <sheetFormatPr defaultColWidth="12.6328125" defaultRowHeight="15" customHeight="1"/>
  <cols>
    <col min="1" max="1" width="2.36328125" customWidth="1"/>
    <col min="2" max="2" width="5.7265625" customWidth="1"/>
    <col min="3" max="3" width="13" customWidth="1"/>
    <col min="4" max="4" width="10.6328125" customWidth="1"/>
    <col min="5" max="5" width="10.453125" customWidth="1"/>
    <col min="6" max="7" width="12" customWidth="1"/>
    <col min="8" max="8" width="10.90625" customWidth="1"/>
    <col min="9" max="9" width="9.453125" customWidth="1"/>
    <col min="10" max="10" width="11.26953125" customWidth="1"/>
    <col min="11" max="46" width="8.90625" customWidth="1"/>
  </cols>
  <sheetData>
    <row r="1" spans="1:46" ht="37.5" customHeight="1">
      <c r="A1" s="286" t="s">
        <v>0</v>
      </c>
      <c r="B1" s="285"/>
      <c r="C1" s="285"/>
      <c r="D1" s="285"/>
      <c r="E1" s="285"/>
      <c r="F1" s="285"/>
      <c r="G1" s="285"/>
      <c r="H1" s="285"/>
      <c r="I1" s="285"/>
      <c r="J1" s="2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customHeight="1">
      <c r="A2" s="287"/>
      <c r="B2" s="288"/>
      <c r="C2" s="288"/>
      <c r="D2" s="288"/>
      <c r="E2" s="288"/>
      <c r="F2" s="288"/>
      <c r="G2" s="288"/>
      <c r="H2" s="288"/>
      <c r="I2" s="288"/>
      <c r="J2" s="28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5" customHeight="1">
      <c r="A3" s="287"/>
      <c r="B3" s="288"/>
      <c r="C3" s="288"/>
      <c r="D3" s="288"/>
      <c r="E3" s="288"/>
      <c r="F3" s="288"/>
      <c r="G3" s="288"/>
      <c r="H3" s="288"/>
      <c r="I3" s="288"/>
      <c r="J3" s="28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25.5" customHeight="1">
      <c r="A4" s="4"/>
      <c r="B4" s="284" t="s">
        <v>1</v>
      </c>
      <c r="C4" s="285"/>
      <c r="D4" s="285"/>
      <c r="E4" s="285"/>
      <c r="F4" s="285"/>
      <c r="G4" s="285"/>
      <c r="H4" s="285"/>
      <c r="I4" s="285"/>
      <c r="J4" s="28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1" customHeight="1">
      <c r="A5" s="5"/>
      <c r="B5" s="303" t="s">
        <v>2</v>
      </c>
      <c r="C5" s="304"/>
      <c r="D5" s="304"/>
      <c r="E5" s="305"/>
      <c r="F5" s="6" t="s">
        <v>3</v>
      </c>
      <c r="G5" s="303" t="s">
        <v>4</v>
      </c>
      <c r="H5" s="304"/>
      <c r="I5" s="304"/>
      <c r="J5" s="30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2.25" customHeight="1">
      <c r="A6" s="7"/>
      <c r="B6" s="8"/>
      <c r="C6" s="9"/>
      <c r="D6" s="307" t="s">
        <v>5</v>
      </c>
      <c r="E6" s="299"/>
      <c r="F6" s="10" t="s">
        <v>6</v>
      </c>
      <c r="G6" s="11" t="s">
        <v>7</v>
      </c>
      <c r="H6" s="11" t="s">
        <v>8</v>
      </c>
      <c r="I6" s="308" t="s">
        <v>9</v>
      </c>
      <c r="J6" s="30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4" customHeight="1">
      <c r="A7" s="7"/>
      <c r="B7" s="12">
        <v>1</v>
      </c>
      <c r="C7" s="13" t="s">
        <v>10</v>
      </c>
      <c r="D7" s="14" t="s">
        <v>11</v>
      </c>
      <c r="E7" s="15"/>
      <c r="F7" s="16">
        <v>25576</v>
      </c>
      <c r="G7" s="17">
        <f t="shared" ref="G7:G8" ca="1" si="0">(TODAY()-F7)/365</f>
        <v>50.805479452054797</v>
      </c>
      <c r="H7" s="18">
        <v>51</v>
      </c>
      <c r="I7" s="19">
        <v>20</v>
      </c>
      <c r="J7" s="20">
        <f ca="1">HLOOKUP(I7%,'Interest Inflation rate Factor'!$A$2:$R$52,$J$39+1)</f>
        <v>0.11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4" customHeight="1">
      <c r="A8" s="7"/>
      <c r="B8" s="12">
        <v>2</v>
      </c>
      <c r="C8" s="13" t="s">
        <v>12</v>
      </c>
      <c r="D8" s="14" t="s">
        <v>13</v>
      </c>
      <c r="E8" s="15"/>
      <c r="F8" s="16">
        <v>26217</v>
      </c>
      <c r="G8" s="17">
        <f t="shared" ca="1" si="0"/>
        <v>49.049315068493151</v>
      </c>
      <c r="H8" s="21" t="s">
        <v>14</v>
      </c>
      <c r="I8" s="22"/>
      <c r="J8" s="23" t="s">
        <v>15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4" customHeight="1">
      <c r="A9" s="7"/>
      <c r="B9" s="12">
        <v>3</v>
      </c>
      <c r="C9" s="15"/>
      <c r="D9" s="14"/>
      <c r="E9" s="15"/>
      <c r="F9" s="24"/>
      <c r="G9" s="25"/>
      <c r="H9" s="26">
        <f>J10</f>
        <v>2011</v>
      </c>
      <c r="I9" s="22"/>
      <c r="J9" s="23" t="s">
        <v>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4" customHeight="1">
      <c r="A10" s="7"/>
      <c r="B10" s="12">
        <v>4</v>
      </c>
      <c r="C10" s="15"/>
      <c r="D10" s="14"/>
      <c r="E10" s="15"/>
      <c r="F10" s="24"/>
      <c r="G10" s="25"/>
      <c r="H10" s="18" t="s">
        <v>17</v>
      </c>
      <c r="I10" s="27"/>
      <c r="J10" s="28">
        <v>2011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4" customHeight="1">
      <c r="A11" s="7"/>
      <c r="B11" s="8">
        <v>5</v>
      </c>
      <c r="C11" s="29"/>
      <c r="D11" s="30"/>
      <c r="E11" s="29"/>
      <c r="F11" s="24"/>
      <c r="G11" s="25"/>
      <c r="H11" s="31" t="s">
        <v>18</v>
      </c>
      <c r="I11" s="32"/>
      <c r="J11" s="3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.75" customHeight="1">
      <c r="A12" s="7"/>
      <c r="B12" s="34"/>
      <c r="C12" s="282" t="s">
        <v>19</v>
      </c>
      <c r="D12" s="283"/>
      <c r="E12" s="34"/>
      <c r="F12" s="282" t="s">
        <v>20</v>
      </c>
      <c r="G12" s="283"/>
      <c r="H12" s="296" t="s">
        <v>21</v>
      </c>
      <c r="I12" s="297"/>
      <c r="J12" s="3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6.5" customHeight="1">
      <c r="A13" s="7"/>
      <c r="B13" s="36"/>
      <c r="C13" s="37" t="s">
        <v>22</v>
      </c>
      <c r="D13" s="38" t="s">
        <v>23</v>
      </c>
      <c r="E13" s="298" t="s">
        <v>22</v>
      </c>
      <c r="F13" s="299"/>
      <c r="G13" s="38" t="s">
        <v>23</v>
      </c>
      <c r="H13" s="39" t="s">
        <v>22</v>
      </c>
      <c r="I13" s="40" t="s">
        <v>23</v>
      </c>
      <c r="J13" s="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4" customHeight="1">
      <c r="A14" s="7"/>
      <c r="B14" s="42"/>
      <c r="C14" s="43" t="s">
        <v>24</v>
      </c>
      <c r="D14" s="44">
        <v>5000</v>
      </c>
      <c r="E14" s="42" t="s">
        <v>25</v>
      </c>
      <c r="F14" s="43"/>
      <c r="G14" s="44">
        <v>20000000</v>
      </c>
      <c r="H14" s="45" t="s">
        <v>26</v>
      </c>
      <c r="I14" s="46">
        <v>10000000</v>
      </c>
      <c r="J14" s="4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24" customHeight="1">
      <c r="A15" s="7"/>
      <c r="B15" s="48"/>
      <c r="C15" s="15" t="s">
        <v>27</v>
      </c>
      <c r="D15" s="49">
        <v>4000</v>
      </c>
      <c r="E15" s="48" t="s">
        <v>28</v>
      </c>
      <c r="F15" s="15"/>
      <c r="G15" s="49">
        <v>100000</v>
      </c>
      <c r="H15" s="45" t="s">
        <v>29</v>
      </c>
      <c r="I15" s="46">
        <v>20000</v>
      </c>
      <c r="J15" s="47"/>
      <c r="K15" s="5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24" customHeight="1">
      <c r="A16" s="7"/>
      <c r="B16" s="48"/>
      <c r="C16" s="15" t="s">
        <v>30</v>
      </c>
      <c r="D16" s="49">
        <v>4000</v>
      </c>
      <c r="E16" s="48" t="s">
        <v>31</v>
      </c>
      <c r="F16" s="15"/>
      <c r="G16" s="49"/>
      <c r="H16" s="45" t="s">
        <v>32</v>
      </c>
      <c r="I16" s="46">
        <v>100000</v>
      </c>
      <c r="J16" s="47"/>
      <c r="K16" s="5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24" customHeight="1">
      <c r="A17" s="7"/>
      <c r="B17" s="48"/>
      <c r="C17" s="15" t="s">
        <v>33</v>
      </c>
      <c r="D17" s="49">
        <v>1500</v>
      </c>
      <c r="E17" s="48" t="s">
        <v>34</v>
      </c>
      <c r="F17" s="15"/>
      <c r="G17" s="49"/>
      <c r="H17" s="45" t="s">
        <v>35</v>
      </c>
      <c r="I17" s="46">
        <v>0</v>
      </c>
      <c r="J17" s="4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24" customHeight="1">
      <c r="A18" s="7"/>
      <c r="B18" s="48"/>
      <c r="C18" s="15" t="s">
        <v>36</v>
      </c>
      <c r="D18" s="49">
        <v>1000</v>
      </c>
      <c r="E18" s="48" t="s">
        <v>37</v>
      </c>
      <c r="F18" s="15"/>
      <c r="G18" s="49">
        <v>0</v>
      </c>
      <c r="H18" s="45" t="s">
        <v>38</v>
      </c>
      <c r="I18" s="46">
        <v>0</v>
      </c>
      <c r="J18" s="4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24" customHeight="1">
      <c r="A19" s="7"/>
      <c r="B19" s="48"/>
      <c r="C19" s="15" t="s">
        <v>39</v>
      </c>
      <c r="D19" s="49">
        <v>3000</v>
      </c>
      <c r="E19" s="48" t="s">
        <v>40</v>
      </c>
      <c r="F19" s="15"/>
      <c r="G19" s="49">
        <v>0</v>
      </c>
      <c r="H19" s="45" t="s">
        <v>41</v>
      </c>
      <c r="I19" s="46">
        <v>120000</v>
      </c>
      <c r="J19" s="4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24" customHeight="1">
      <c r="A20" s="7"/>
      <c r="B20" s="48"/>
      <c r="C20" s="15" t="s">
        <v>42</v>
      </c>
      <c r="D20" s="49">
        <v>3000</v>
      </c>
      <c r="E20" s="48" t="s">
        <v>43</v>
      </c>
      <c r="F20" s="15"/>
      <c r="G20" s="49"/>
      <c r="H20" s="45" t="s">
        <v>44</v>
      </c>
      <c r="I20" s="46"/>
      <c r="J20" s="4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24" customHeight="1">
      <c r="A21" s="7"/>
      <c r="B21" s="48" t="s">
        <v>45</v>
      </c>
      <c r="C21" s="15" t="s">
        <v>46</v>
      </c>
      <c r="D21" s="49">
        <v>3000</v>
      </c>
      <c r="E21" s="36"/>
      <c r="F21" s="51" t="s">
        <v>47</v>
      </c>
      <c r="G21" s="33">
        <f>SUM(G14:G20)</f>
        <v>20100000</v>
      </c>
      <c r="H21" s="45" t="s">
        <v>48</v>
      </c>
      <c r="I21" s="46">
        <v>100000</v>
      </c>
      <c r="J21" s="4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24" customHeight="1">
      <c r="A22" s="7"/>
      <c r="B22" s="48"/>
      <c r="C22" s="15" t="s">
        <v>49</v>
      </c>
      <c r="D22" s="14">
        <v>3000</v>
      </c>
      <c r="E22" s="310" t="s">
        <v>50</v>
      </c>
      <c r="F22" s="285"/>
      <c r="G22" s="283"/>
      <c r="H22" s="15" t="s">
        <v>51</v>
      </c>
      <c r="I22" s="46"/>
      <c r="J22" s="4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24" customHeight="1">
      <c r="A23" s="7"/>
      <c r="B23" s="48"/>
      <c r="C23" s="15" t="s">
        <v>52</v>
      </c>
      <c r="D23" s="14">
        <v>2000</v>
      </c>
      <c r="E23" s="52" t="s">
        <v>53</v>
      </c>
      <c r="F23" s="53"/>
      <c r="G23" s="54"/>
      <c r="H23" s="51" t="s">
        <v>54</v>
      </c>
      <c r="I23" s="55">
        <f>SUM(I14:I22)</f>
        <v>10340000</v>
      </c>
      <c r="J23" s="5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24" customHeight="1">
      <c r="A24" s="7"/>
      <c r="B24" s="48"/>
      <c r="C24" s="15" t="s">
        <v>55</v>
      </c>
      <c r="D24" s="14">
        <v>1000</v>
      </c>
      <c r="E24" s="52" t="s">
        <v>56</v>
      </c>
      <c r="F24" s="1"/>
      <c r="G24" s="57"/>
      <c r="H24" s="58"/>
      <c r="I24" s="59"/>
      <c r="J24" s="6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24" customHeight="1">
      <c r="A25" s="7"/>
      <c r="B25" s="48"/>
      <c r="C25" s="15" t="s">
        <v>57</v>
      </c>
      <c r="D25" s="14">
        <v>3000</v>
      </c>
      <c r="E25" s="52" t="s">
        <v>58</v>
      </c>
      <c r="F25" s="61"/>
      <c r="G25" s="62"/>
      <c r="H25" s="27" t="s">
        <v>59</v>
      </c>
      <c r="I25" s="63">
        <v>5000000</v>
      </c>
      <c r="J25" s="6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24" customHeight="1">
      <c r="A26" s="7"/>
      <c r="B26" s="48"/>
      <c r="C26" s="15" t="s">
        <v>60</v>
      </c>
      <c r="D26" s="14">
        <v>1000</v>
      </c>
      <c r="E26" s="65" t="s">
        <v>61</v>
      </c>
      <c r="F26" s="66"/>
      <c r="G26" s="67"/>
      <c r="H26" s="32" t="s">
        <v>62</v>
      </c>
      <c r="I26" s="32"/>
      <c r="J26" s="6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24" customHeight="1">
      <c r="A27" s="7"/>
      <c r="B27" s="48"/>
      <c r="C27" s="15" t="s">
        <v>63</v>
      </c>
      <c r="D27" s="14">
        <v>100000</v>
      </c>
      <c r="E27" s="52"/>
      <c r="F27" s="61"/>
      <c r="G27" s="62"/>
      <c r="H27" s="300" t="s">
        <v>64</v>
      </c>
      <c r="I27" s="285"/>
      <c r="J27" s="28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24" customHeight="1">
      <c r="A28" s="7"/>
      <c r="B28" s="48"/>
      <c r="C28" s="15" t="s">
        <v>65</v>
      </c>
      <c r="D28" s="14">
        <v>0</v>
      </c>
      <c r="E28" s="36"/>
      <c r="F28" s="69" t="s">
        <v>66</v>
      </c>
      <c r="G28" s="33">
        <f>SUM(G23:G27)</f>
        <v>0</v>
      </c>
      <c r="H28" s="294"/>
      <c r="I28" s="294"/>
      <c r="J28" s="29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24" customHeight="1">
      <c r="A29" s="7"/>
      <c r="B29" s="70"/>
      <c r="C29" s="13" t="s">
        <v>67</v>
      </c>
      <c r="D29" s="71">
        <f>SUM(D14:D28)</f>
        <v>134500</v>
      </c>
      <c r="E29" s="301" t="s">
        <v>68</v>
      </c>
      <c r="F29" s="302"/>
      <c r="G29" s="72"/>
      <c r="H29" s="290" t="s">
        <v>69</v>
      </c>
      <c r="I29" s="291"/>
      <c r="J29" s="7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24" customHeight="1">
      <c r="A30" s="7"/>
      <c r="B30" s="74" t="s">
        <v>70</v>
      </c>
      <c r="C30" s="32"/>
      <c r="D30" s="75">
        <f>D29*12</f>
        <v>1614000</v>
      </c>
      <c r="E30" s="48" t="s">
        <v>71</v>
      </c>
      <c r="F30" s="15"/>
      <c r="G30" s="49">
        <v>1800000</v>
      </c>
      <c r="H30" s="65" t="s">
        <v>72</v>
      </c>
      <c r="I30" s="66"/>
      <c r="J30" s="67">
        <f>D30+D37</f>
        <v>1788000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24" customHeight="1">
      <c r="A31" s="7"/>
      <c r="B31" s="42"/>
      <c r="C31" s="43" t="s">
        <v>73</v>
      </c>
      <c r="D31" s="44">
        <v>2500</v>
      </c>
      <c r="E31" s="48" t="s">
        <v>74</v>
      </c>
      <c r="F31" s="15"/>
      <c r="G31" s="49"/>
      <c r="H31" s="52" t="s">
        <v>75</v>
      </c>
      <c r="I31" s="76"/>
      <c r="J31" s="77">
        <v>800000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24" customHeight="1">
      <c r="A32" s="7"/>
      <c r="B32" s="48"/>
      <c r="C32" s="15" t="s">
        <v>76</v>
      </c>
      <c r="D32" s="49">
        <v>5000</v>
      </c>
      <c r="E32" s="48" t="s">
        <v>77</v>
      </c>
      <c r="F32" s="15"/>
      <c r="G32" s="49">
        <v>400000</v>
      </c>
      <c r="H32" s="48" t="s">
        <v>78</v>
      </c>
      <c r="I32" s="14"/>
      <c r="J32" s="47">
        <v>150000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24" customHeight="1">
      <c r="A33" s="7"/>
      <c r="B33" s="48"/>
      <c r="C33" s="15" t="s">
        <v>79</v>
      </c>
      <c r="D33" s="49">
        <v>2000</v>
      </c>
      <c r="E33" s="48"/>
      <c r="F33" s="15"/>
      <c r="G33" s="49"/>
      <c r="H33" s="48" t="s">
        <v>80</v>
      </c>
      <c r="I33" s="14"/>
      <c r="J33" s="47">
        <v>30000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24" customHeight="1">
      <c r="A34" s="7"/>
      <c r="B34" s="48"/>
      <c r="C34" s="15" t="s">
        <v>81</v>
      </c>
      <c r="D34" s="49">
        <v>3000</v>
      </c>
      <c r="E34" s="48"/>
      <c r="F34" s="15"/>
      <c r="G34" s="49"/>
      <c r="H34" s="48" t="s">
        <v>82</v>
      </c>
      <c r="I34" s="14"/>
      <c r="J34" s="4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24" customHeight="1">
      <c r="A35" s="7"/>
      <c r="B35" s="48"/>
      <c r="C35" s="15" t="s">
        <v>83</v>
      </c>
      <c r="D35" s="49">
        <v>2000</v>
      </c>
      <c r="E35" s="48"/>
      <c r="F35" s="15"/>
      <c r="G35" s="49"/>
      <c r="H35" s="48" t="s">
        <v>84</v>
      </c>
      <c r="I35" s="14"/>
      <c r="J35" s="4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24" customHeight="1">
      <c r="A36" s="7"/>
      <c r="B36" s="48"/>
      <c r="C36" s="15" t="s">
        <v>66</v>
      </c>
      <c r="D36" s="49">
        <f>SUM(D31:D35)</f>
        <v>14500</v>
      </c>
      <c r="E36" s="48"/>
      <c r="F36" s="15"/>
      <c r="G36" s="14"/>
      <c r="H36" s="48" t="s">
        <v>85</v>
      </c>
      <c r="I36" s="14"/>
      <c r="J36" s="47">
        <v>250000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24" customHeight="1">
      <c r="A37" s="7"/>
      <c r="B37" s="74" t="s">
        <v>86</v>
      </c>
      <c r="C37" s="32"/>
      <c r="D37" s="75">
        <f>D36*12</f>
        <v>174000</v>
      </c>
      <c r="E37" s="78" t="s">
        <v>87</v>
      </c>
      <c r="F37" s="69"/>
      <c r="G37" s="32">
        <f>SUM(G30:G36)</f>
        <v>2200000</v>
      </c>
      <c r="H37" s="74"/>
      <c r="I37" s="79"/>
      <c r="J37" s="64">
        <f>SUM(J30:J36)</f>
        <v>3018000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.75" customHeight="1">
      <c r="A38" s="7"/>
      <c r="B38" s="80"/>
      <c r="C38" s="81" t="s">
        <v>88</v>
      </c>
      <c r="D38" s="82">
        <v>7</v>
      </c>
      <c r="E38" s="83"/>
      <c r="F38" s="81" t="s">
        <v>89</v>
      </c>
      <c r="G38" s="84">
        <v>4</v>
      </c>
      <c r="H38" s="83" t="s">
        <v>90</v>
      </c>
      <c r="I38" s="85">
        <v>7</v>
      </c>
      <c r="J38" s="86" t="s">
        <v>91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6.5" customHeight="1">
      <c r="A39" s="87"/>
      <c r="B39" s="88"/>
      <c r="C39" s="89" t="s">
        <v>92</v>
      </c>
      <c r="D39" s="90">
        <f ca="1">HLOOKUP(D38%,'Interest Inflation rate Factor'!$A$2:$R$52,$J$39+1)</f>
        <v>7.0000000000000007E-2</v>
      </c>
      <c r="E39" s="32"/>
      <c r="F39" s="89" t="s">
        <v>92</v>
      </c>
      <c r="G39" s="90">
        <f ca="1">HLOOKUP(G38%,'Interest Inflation rate Factor'!$A$2:$R$52,$J$39+1)</f>
        <v>0.04</v>
      </c>
      <c r="H39" s="32" t="s">
        <v>92</v>
      </c>
      <c r="I39" s="91">
        <f ca="1">HLOOKUP(I38%,'Interest Inflation rate Factor'!$A$2:$R$52,$J$39+1)</f>
        <v>7.0000000000000007E-2</v>
      </c>
      <c r="J39" s="92">
        <f ca="1">H7-G7</f>
        <v>0.19452054794520279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6.5" customHeight="1">
      <c r="A40" s="1"/>
      <c r="B40" s="93"/>
      <c r="C40" s="94"/>
      <c r="D40" s="95"/>
      <c r="E40" s="66"/>
      <c r="F40" s="94"/>
      <c r="G40" s="95"/>
      <c r="H40" s="66"/>
      <c r="I40" s="95"/>
      <c r="J40" s="9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.75" customHeight="1">
      <c r="A41" s="97" t="s">
        <v>93</v>
      </c>
      <c r="B41" s="98"/>
      <c r="C41" s="99"/>
      <c r="D41" s="100"/>
      <c r="E41" s="101"/>
      <c r="F41" s="1"/>
      <c r="G41" s="292" t="s">
        <v>94</v>
      </c>
      <c r="H41" s="285"/>
      <c r="I41" s="285"/>
      <c r="J41" s="28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6.5" customHeight="1">
      <c r="A42" s="102"/>
      <c r="B42" s="103" t="s">
        <v>95</v>
      </c>
      <c r="C42" s="103"/>
      <c r="D42" s="104"/>
      <c r="E42" s="105"/>
      <c r="F42" s="1"/>
      <c r="G42" s="293" t="s">
        <v>96</v>
      </c>
      <c r="H42" s="294"/>
      <c r="I42" s="294"/>
      <c r="J42" s="29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.75" customHeight="1">
      <c r="A43" s="106"/>
      <c r="B43" s="23" t="s">
        <v>5</v>
      </c>
      <c r="C43" s="107" t="s">
        <v>97</v>
      </c>
      <c r="D43" s="107" t="s">
        <v>98</v>
      </c>
      <c r="E43" s="108" t="s">
        <v>99</v>
      </c>
      <c r="F43" s="1"/>
      <c r="G43" s="109" t="str">
        <f t="shared" ref="G43:J43" si="1">B43</f>
        <v>Name</v>
      </c>
      <c r="H43" s="110" t="str">
        <f t="shared" si="1"/>
        <v>Rani</v>
      </c>
      <c r="I43" s="110" t="str">
        <f t="shared" si="1"/>
        <v>Ram</v>
      </c>
      <c r="J43" s="110" t="str">
        <f t="shared" si="1"/>
        <v>Ratan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.75" customHeight="1">
      <c r="A44" s="111"/>
      <c r="B44" s="112" t="s">
        <v>100</v>
      </c>
      <c r="C44" s="113">
        <v>3</v>
      </c>
      <c r="D44" s="113">
        <v>12</v>
      </c>
      <c r="E44" s="114">
        <v>14</v>
      </c>
      <c r="F44" s="1"/>
      <c r="G44" s="115" t="str">
        <f t="shared" ref="G44:J44" si="2">B44</f>
        <v>Age</v>
      </c>
      <c r="H44" s="116">
        <f t="shared" si="2"/>
        <v>3</v>
      </c>
      <c r="I44" s="116">
        <f t="shared" si="2"/>
        <v>12</v>
      </c>
      <c r="J44" s="116">
        <f t="shared" si="2"/>
        <v>14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6.5" customHeight="1">
      <c r="A45" s="117" t="s">
        <v>101</v>
      </c>
      <c r="B45" s="32"/>
      <c r="C45" s="116" t="s">
        <v>102</v>
      </c>
      <c r="D45" s="116" t="s">
        <v>102</v>
      </c>
      <c r="E45" s="118" t="s">
        <v>102</v>
      </c>
      <c r="F45" s="1"/>
      <c r="G45" s="115" t="str">
        <f>A45</f>
        <v>Require at Age</v>
      </c>
      <c r="H45" s="116" t="str">
        <f t="shared" ref="H45:J45" si="3">C45</f>
        <v>Rs.</v>
      </c>
      <c r="I45" s="116" t="str">
        <f t="shared" si="3"/>
        <v>Rs.</v>
      </c>
      <c r="J45" s="116" t="str">
        <f t="shared" si="3"/>
        <v>Rs.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.75" customHeight="1">
      <c r="A46" s="119"/>
      <c r="B46" s="6">
        <v>15</v>
      </c>
      <c r="C46" s="120">
        <v>0</v>
      </c>
      <c r="D46" s="121">
        <v>0</v>
      </c>
      <c r="E46" s="122">
        <v>0</v>
      </c>
      <c r="F46" s="1"/>
      <c r="G46" s="120">
        <v>21</v>
      </c>
      <c r="H46" s="121">
        <v>0</v>
      </c>
      <c r="I46" s="123">
        <v>0</v>
      </c>
      <c r="J46" s="121"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.75" customHeight="1">
      <c r="A47" s="119"/>
      <c r="B47" s="6">
        <v>16</v>
      </c>
      <c r="C47" s="124">
        <v>0</v>
      </c>
      <c r="D47" s="125">
        <v>0</v>
      </c>
      <c r="E47" s="126">
        <v>0</v>
      </c>
      <c r="F47" s="1"/>
      <c r="G47" s="124">
        <v>23</v>
      </c>
      <c r="H47" s="125">
        <v>0</v>
      </c>
      <c r="I47" s="127">
        <v>0</v>
      </c>
      <c r="J47" s="125"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6.5" customHeight="1">
      <c r="A48" s="119"/>
      <c r="B48" s="6">
        <v>17</v>
      </c>
      <c r="C48" s="124">
        <v>0</v>
      </c>
      <c r="D48" s="125">
        <v>0</v>
      </c>
      <c r="E48" s="126">
        <v>0</v>
      </c>
      <c r="F48" s="1"/>
      <c r="G48" s="128">
        <v>23</v>
      </c>
      <c r="H48" s="129">
        <v>0</v>
      </c>
      <c r="I48" s="130">
        <v>0</v>
      </c>
      <c r="J48" s="129"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5.75" customHeight="1">
      <c r="A49" s="119"/>
      <c r="B49" s="6">
        <v>18</v>
      </c>
      <c r="C49" s="124">
        <v>0</v>
      </c>
      <c r="D49" s="125">
        <v>0</v>
      </c>
      <c r="E49" s="126"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5.75" customHeight="1">
      <c r="A50" s="119"/>
      <c r="B50" s="6">
        <v>19</v>
      </c>
      <c r="C50" s="124">
        <v>0</v>
      </c>
      <c r="D50" s="125">
        <v>0</v>
      </c>
      <c r="E50" s="126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5.75" customHeight="1">
      <c r="A51" s="7"/>
      <c r="B51" s="6">
        <v>20</v>
      </c>
      <c r="C51" s="124">
        <v>0</v>
      </c>
      <c r="D51" s="125">
        <v>0</v>
      </c>
      <c r="E51" s="126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5.75" customHeight="1">
      <c r="A52" s="7"/>
      <c r="B52" s="6">
        <v>21</v>
      </c>
      <c r="C52" s="124">
        <v>0</v>
      </c>
      <c r="D52" s="125">
        <v>0</v>
      </c>
      <c r="E52" s="126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customHeight="1">
      <c r="A53" s="7"/>
      <c r="B53" s="6">
        <v>30</v>
      </c>
      <c r="C53" s="124">
        <v>0</v>
      </c>
      <c r="D53" s="125">
        <v>0</v>
      </c>
      <c r="E53" s="126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customHeight="1">
      <c r="A54" s="7"/>
      <c r="B54" s="6">
        <v>15</v>
      </c>
      <c r="C54" s="124">
        <v>0</v>
      </c>
      <c r="D54" s="125">
        <v>0</v>
      </c>
      <c r="E54" s="12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5.75" customHeight="1">
      <c r="A55" s="7"/>
      <c r="B55" s="6">
        <v>20</v>
      </c>
      <c r="C55" s="124">
        <v>0</v>
      </c>
      <c r="D55" s="125">
        <v>0</v>
      </c>
      <c r="E55" s="126"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5.75" customHeight="1">
      <c r="A56" s="7"/>
      <c r="B56" s="6">
        <v>25</v>
      </c>
      <c r="C56" s="124">
        <v>0</v>
      </c>
      <c r="D56" s="125">
        <v>0</v>
      </c>
      <c r="E56" s="126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6.5" customHeight="1">
      <c r="A57" s="87"/>
      <c r="B57" s="131">
        <v>30</v>
      </c>
      <c r="C57" s="128">
        <v>0</v>
      </c>
      <c r="D57" s="129">
        <v>0</v>
      </c>
      <c r="E57" s="132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5.75" customHeight="1">
      <c r="A58" s="1"/>
      <c r="B58" s="133"/>
      <c r="C58" s="6"/>
      <c r="D58" s="6"/>
      <c r="E58" s="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.75" customHeight="1">
      <c r="A59" s="1"/>
      <c r="B59" s="1"/>
      <c r="C59" s="6"/>
      <c r="D59" s="6"/>
      <c r="E59" s="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5.75" customHeight="1">
      <c r="A68" s="1"/>
      <c r="B68" s="133"/>
      <c r="C68" s="13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5.75" customHeight="1">
      <c r="A69" s="1"/>
      <c r="B69" s="133"/>
      <c r="C69" s="13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</sheetData>
  <mergeCells count="18">
    <mergeCell ref="H29:I29"/>
    <mergeCell ref="G41:J41"/>
    <mergeCell ref="G42:J42"/>
    <mergeCell ref="H12:I12"/>
    <mergeCell ref="E13:F13"/>
    <mergeCell ref="H27:J28"/>
    <mergeCell ref="E29:F29"/>
    <mergeCell ref="E22:G22"/>
    <mergeCell ref="C12:D12"/>
    <mergeCell ref="F12:G12"/>
    <mergeCell ref="B4:J4"/>
    <mergeCell ref="A1:J1"/>
    <mergeCell ref="A2:J2"/>
    <mergeCell ref="A3:J3"/>
    <mergeCell ref="B5:E5"/>
    <mergeCell ref="G5:J5"/>
    <mergeCell ref="D6:E6"/>
    <mergeCell ref="I6:J6"/>
  </mergeCells>
  <dataValidations count="1">
    <dataValidation type="custom" allowBlank="1" showInputMessage="1" showErrorMessage="1" prompt=" - " sqref="G7:G8 H23:J23 D29:D30 D37:J37 E39:F39 H39 D40:I40" xr:uid="{00000000-0002-0000-0000-000000000000}">
      <formula1>"sum"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10"/>
  <sheetViews>
    <sheetView workbookViewId="0"/>
  </sheetViews>
  <sheetFormatPr defaultColWidth="12.6328125" defaultRowHeight="15" customHeight="1"/>
  <cols>
    <col min="1" max="1" width="5.453125" customWidth="1"/>
    <col min="2" max="2" width="7.7265625" customWidth="1"/>
    <col min="3" max="3" width="11.26953125" customWidth="1"/>
    <col min="4" max="4" width="17.36328125" customWidth="1"/>
    <col min="5" max="5" width="3.453125" customWidth="1"/>
    <col min="6" max="6" width="9.453125" customWidth="1"/>
    <col min="7" max="7" width="10.7265625" customWidth="1"/>
    <col min="8" max="8" width="17.36328125" customWidth="1"/>
    <col min="9" max="42" width="8.90625" customWidth="1"/>
    <col min="43" max="43" width="9" customWidth="1"/>
    <col min="44" max="44" width="16.36328125" customWidth="1"/>
    <col min="45" max="61" width="8.90625" customWidth="1"/>
  </cols>
  <sheetData>
    <row r="1" spans="1:61" ht="20.25" customHeight="1">
      <c r="A1" s="134" t="s">
        <v>103</v>
      </c>
      <c r="B1" s="135"/>
      <c r="C1" s="135"/>
      <c r="D1" s="135"/>
      <c r="E1" s="136"/>
      <c r="F1" s="137" t="s">
        <v>104</v>
      </c>
      <c r="G1" s="138"/>
      <c r="H1" s="138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>
        <f ca="1">Page1!J39</f>
        <v>0.19452054794520279</v>
      </c>
    </row>
    <row r="2" spans="1:61">
      <c r="A2" s="141" t="s">
        <v>105</v>
      </c>
      <c r="B2" s="141" t="s">
        <v>106</v>
      </c>
      <c r="C2" s="141" t="s">
        <v>23</v>
      </c>
      <c r="D2" s="141" t="s">
        <v>107</v>
      </c>
      <c r="E2" s="142"/>
      <c r="F2" s="141" t="s">
        <v>23</v>
      </c>
      <c r="G2" s="141" t="s">
        <v>108</v>
      </c>
      <c r="H2" s="141" t="s">
        <v>107</v>
      </c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 t="s">
        <v>109</v>
      </c>
      <c r="AR2" s="139" t="s">
        <v>92</v>
      </c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>
      <c r="A3" s="141">
        <v>1</v>
      </c>
      <c r="B3" s="143">
        <f>Page1!H9</f>
        <v>2011</v>
      </c>
      <c r="C3" s="144">
        <v>0</v>
      </c>
      <c r="D3" s="143">
        <f t="shared" ref="D3:D109" ca="1" si="0">C3*AR3</f>
        <v>0</v>
      </c>
      <c r="E3" s="142"/>
      <c r="F3" s="145">
        <v>0</v>
      </c>
      <c r="G3" s="146">
        <v>0.09</v>
      </c>
      <c r="H3" s="143">
        <f ca="1">'CAL1'!H4*Page2!F3</f>
        <v>0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47">
        <f t="shared" ref="AQ3:AQ109" ca="1" si="1">IF(($BI$1-A3)&lt;0,0,($BI$1-A3))</f>
        <v>0</v>
      </c>
      <c r="AR3" s="148">
        <f ca="1">IF(AQ3&lt;0,0,HLOOKUP(Page1!$D$38%,'Interest Inflation rate Factor'!$A$2:$R$52,AQ3+1))</f>
        <v>7.0000000000000007E-2</v>
      </c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</row>
    <row r="4" spans="1:61">
      <c r="A4" s="141">
        <f t="shared" ref="A4:B4" si="2">A3+1</f>
        <v>2</v>
      </c>
      <c r="B4" s="143">
        <f t="shared" si="2"/>
        <v>2012</v>
      </c>
      <c r="C4" s="144">
        <v>0</v>
      </c>
      <c r="D4" s="143">
        <f t="shared" ca="1" si="0"/>
        <v>0</v>
      </c>
      <c r="E4" s="142"/>
      <c r="F4" s="142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47">
        <f t="shared" ca="1" si="1"/>
        <v>0</v>
      </c>
      <c r="AR4" s="148">
        <f ca="1">IF(AQ4&lt;0,0,HLOOKUP(Page1!$D$38%,'Interest Inflation rate Factor'!$A$2:$R$52,AQ4+1))</f>
        <v>7.0000000000000007E-2</v>
      </c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</row>
    <row r="5" spans="1:61">
      <c r="A5" s="141">
        <f t="shared" ref="A5:B5" si="3">A4+1</f>
        <v>3</v>
      </c>
      <c r="B5" s="143">
        <f t="shared" si="3"/>
        <v>2013</v>
      </c>
      <c r="C5" s="144">
        <v>0</v>
      </c>
      <c r="D5" s="143">
        <f t="shared" ca="1" si="0"/>
        <v>0</v>
      </c>
      <c r="E5" s="142"/>
      <c r="F5" s="142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47">
        <f t="shared" ca="1" si="1"/>
        <v>0</v>
      </c>
      <c r="AR5" s="148">
        <f ca="1">IF(AQ5&lt;0,0,HLOOKUP(Page1!$D$38%,'Interest Inflation rate Factor'!$A$2:$R$52,AQ5+1))</f>
        <v>7.0000000000000007E-2</v>
      </c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</row>
    <row r="6" spans="1:61">
      <c r="A6" s="141">
        <f t="shared" ref="A6:B6" si="4">A5+1</f>
        <v>4</v>
      </c>
      <c r="B6" s="143">
        <f t="shared" si="4"/>
        <v>2014</v>
      </c>
      <c r="C6" s="144">
        <v>0</v>
      </c>
      <c r="D6" s="143">
        <f t="shared" ca="1" si="0"/>
        <v>0</v>
      </c>
      <c r="E6" s="142"/>
      <c r="F6" s="142" t="s">
        <v>110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47">
        <f t="shared" ca="1" si="1"/>
        <v>0</v>
      </c>
      <c r="AR6" s="148">
        <f ca="1">IF(AQ6&lt;0,0,HLOOKUP(Page1!$D$38%,'Interest Inflation rate Factor'!$A$2:$R$52,AQ6+1))</f>
        <v>7.0000000000000007E-2</v>
      </c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</row>
    <row r="7" spans="1:61">
      <c r="A7" s="141">
        <f t="shared" ref="A7:B7" si="5">A6+1</f>
        <v>5</v>
      </c>
      <c r="B7" s="143">
        <f t="shared" si="5"/>
        <v>2015</v>
      </c>
      <c r="C7" s="144">
        <v>0</v>
      </c>
      <c r="D7" s="143">
        <f t="shared" ca="1" si="0"/>
        <v>0</v>
      </c>
      <c r="E7" s="142" t="s">
        <v>111</v>
      </c>
      <c r="F7" s="142" t="s">
        <v>112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47">
        <f t="shared" ca="1" si="1"/>
        <v>0</v>
      </c>
      <c r="AR7" s="148">
        <f ca="1">IF(AQ7&lt;0,0,HLOOKUP(Page1!$D$38%,'Interest Inflation rate Factor'!$A$2:$R$52,AQ7+1))</f>
        <v>7.0000000000000007E-2</v>
      </c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</row>
    <row r="8" spans="1:61">
      <c r="A8" s="141">
        <f t="shared" ref="A8:B8" si="6">A7+1</f>
        <v>6</v>
      </c>
      <c r="B8" s="143">
        <f t="shared" si="6"/>
        <v>2016</v>
      </c>
      <c r="C8" s="144">
        <v>0</v>
      </c>
      <c r="D8" s="143">
        <f t="shared" ca="1" si="0"/>
        <v>0</v>
      </c>
      <c r="E8" s="142" t="s">
        <v>113</v>
      </c>
      <c r="F8" s="142" t="s">
        <v>114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7">
        <f t="shared" ca="1" si="1"/>
        <v>0</v>
      </c>
      <c r="AR8" s="148">
        <f ca="1">IF(AQ8&lt;0,0,HLOOKUP(Page1!$D$38%,'Interest Inflation rate Factor'!$A$2:$R$52,AQ8+1))</f>
        <v>7.0000000000000007E-2</v>
      </c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</row>
    <row r="9" spans="1:61">
      <c r="A9" s="141">
        <f t="shared" ref="A9:B9" si="7">A8+1</f>
        <v>7</v>
      </c>
      <c r="B9" s="143">
        <f t="shared" si="7"/>
        <v>2017</v>
      </c>
      <c r="C9" s="144">
        <v>0</v>
      </c>
      <c r="D9" s="143">
        <f t="shared" ca="1" si="0"/>
        <v>0</v>
      </c>
      <c r="E9" s="142"/>
      <c r="F9" s="142" t="s">
        <v>115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47">
        <f t="shared" ca="1" si="1"/>
        <v>0</v>
      </c>
      <c r="AR9" s="148">
        <f ca="1">IF(AQ9&lt;0,0,HLOOKUP(Page1!$D$38%,'Interest Inflation rate Factor'!$A$2:$R$52,AQ9+1))</f>
        <v>7.0000000000000007E-2</v>
      </c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</row>
    <row r="10" spans="1:61">
      <c r="A10" s="141">
        <f t="shared" ref="A10:B10" si="8">A9+1</f>
        <v>8</v>
      </c>
      <c r="B10" s="143">
        <f t="shared" si="8"/>
        <v>2018</v>
      </c>
      <c r="C10" s="144">
        <v>0</v>
      </c>
      <c r="D10" s="143">
        <f t="shared" ca="1" si="0"/>
        <v>0</v>
      </c>
      <c r="E10" s="142"/>
      <c r="F10" s="142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47">
        <f t="shared" ca="1" si="1"/>
        <v>0</v>
      </c>
      <c r="AR10" s="148">
        <f ca="1">IF(AQ10&lt;0,0,HLOOKUP(Page1!$D$38%,'Interest Inflation rate Factor'!$A$2:$R$52,AQ10+1))</f>
        <v>7.0000000000000007E-2</v>
      </c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</row>
    <row r="11" spans="1:61">
      <c r="A11" s="141">
        <f t="shared" ref="A11:B11" si="9">A10+1</f>
        <v>9</v>
      </c>
      <c r="B11" s="143">
        <f t="shared" si="9"/>
        <v>2019</v>
      </c>
      <c r="C11" s="144">
        <v>0</v>
      </c>
      <c r="D11" s="143">
        <f t="shared" ca="1" si="0"/>
        <v>0</v>
      </c>
      <c r="E11" s="142"/>
      <c r="F11" s="142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47">
        <f t="shared" ca="1" si="1"/>
        <v>0</v>
      </c>
      <c r="AR11" s="148">
        <f ca="1">IF(AQ11&lt;0,0,HLOOKUP(Page1!$D$38%,'Interest Inflation rate Factor'!$A$2:$R$52,AQ11+1))</f>
        <v>7.0000000000000007E-2</v>
      </c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</row>
    <row r="12" spans="1:61">
      <c r="A12" s="141">
        <f t="shared" ref="A12:B12" si="10">A11+1</f>
        <v>10</v>
      </c>
      <c r="B12" s="143">
        <f t="shared" si="10"/>
        <v>2020</v>
      </c>
      <c r="C12" s="144">
        <v>0</v>
      </c>
      <c r="D12" s="143">
        <f t="shared" ca="1" si="0"/>
        <v>0</v>
      </c>
      <c r="E12" s="142"/>
      <c r="F12" s="142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47">
        <f t="shared" ca="1" si="1"/>
        <v>0</v>
      </c>
      <c r="AR12" s="148">
        <f ca="1">IF(AQ12&lt;0,0,HLOOKUP(Page1!$D$38%,'Interest Inflation rate Factor'!$A$2:$R$52,AQ12+1))</f>
        <v>7.0000000000000007E-2</v>
      </c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</row>
    <row r="13" spans="1:61">
      <c r="A13" s="141">
        <f t="shared" ref="A13:B13" si="11">A12+1</f>
        <v>11</v>
      </c>
      <c r="B13" s="143">
        <f t="shared" si="11"/>
        <v>2021</v>
      </c>
      <c r="C13" s="144">
        <v>0</v>
      </c>
      <c r="D13" s="143">
        <f t="shared" ca="1" si="0"/>
        <v>0</v>
      </c>
      <c r="E13" s="142"/>
      <c r="F13" s="142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47">
        <f t="shared" ca="1" si="1"/>
        <v>0</v>
      </c>
      <c r="AR13" s="148">
        <f ca="1">IF(AQ13&lt;0,0,HLOOKUP(Page1!$D$38%,'Interest Inflation rate Factor'!$A$2:$R$52,AQ13+1))</f>
        <v>7.0000000000000007E-2</v>
      </c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</row>
    <row r="14" spans="1:61">
      <c r="A14" s="141">
        <f t="shared" ref="A14:B14" si="12">A13+1</f>
        <v>12</v>
      </c>
      <c r="B14" s="143">
        <f t="shared" si="12"/>
        <v>2022</v>
      </c>
      <c r="C14" s="144">
        <v>0</v>
      </c>
      <c r="D14" s="143">
        <f t="shared" ca="1" si="0"/>
        <v>0</v>
      </c>
      <c r="E14" s="142"/>
      <c r="F14" s="142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47">
        <f t="shared" ca="1" si="1"/>
        <v>0</v>
      </c>
      <c r="AR14" s="148">
        <f ca="1">IF(AQ14&lt;0,0,HLOOKUP(Page1!$D$38%,'Interest Inflation rate Factor'!$A$2:$R$52,AQ14+1))</f>
        <v>7.0000000000000007E-2</v>
      </c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</row>
    <row r="15" spans="1:61">
      <c r="A15" s="141">
        <f t="shared" ref="A15:B15" si="13">A14+1</f>
        <v>13</v>
      </c>
      <c r="B15" s="143">
        <f t="shared" si="13"/>
        <v>2023</v>
      </c>
      <c r="C15" s="144">
        <v>0</v>
      </c>
      <c r="D15" s="143">
        <f t="shared" ca="1" si="0"/>
        <v>0</v>
      </c>
      <c r="E15" s="142"/>
      <c r="F15" s="142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47">
        <f t="shared" ca="1" si="1"/>
        <v>0</v>
      </c>
      <c r="AR15" s="148">
        <f ca="1">IF(AQ15&lt;0,0,HLOOKUP(Page1!$D$38%,'Interest Inflation rate Factor'!$A$2:$R$52,AQ15+1))</f>
        <v>7.0000000000000007E-2</v>
      </c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</row>
    <row r="16" spans="1:61">
      <c r="A16" s="141">
        <f t="shared" ref="A16:B16" si="14">A15+1</f>
        <v>14</v>
      </c>
      <c r="B16" s="143">
        <f t="shared" si="14"/>
        <v>2024</v>
      </c>
      <c r="C16" s="144">
        <v>0</v>
      </c>
      <c r="D16" s="143">
        <f t="shared" ca="1" si="0"/>
        <v>0</v>
      </c>
      <c r="E16" s="142"/>
      <c r="F16" s="142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47">
        <f t="shared" ca="1" si="1"/>
        <v>0</v>
      </c>
      <c r="AR16" s="148">
        <f ca="1">IF(AQ16&lt;0,0,HLOOKUP(Page1!$D$38%,'Interest Inflation rate Factor'!$A$2:$R$52,AQ16+1))</f>
        <v>7.0000000000000007E-2</v>
      </c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</row>
    <row r="17" spans="1:61">
      <c r="A17" s="141">
        <f t="shared" ref="A17:B17" si="15">A16+1</f>
        <v>15</v>
      </c>
      <c r="B17" s="143">
        <f t="shared" si="15"/>
        <v>2025</v>
      </c>
      <c r="C17" s="144">
        <v>0</v>
      </c>
      <c r="D17" s="143">
        <f t="shared" ca="1" si="0"/>
        <v>0</v>
      </c>
      <c r="E17" s="142"/>
      <c r="F17" s="142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47">
        <f t="shared" ca="1" si="1"/>
        <v>0</v>
      </c>
      <c r="AR17" s="148">
        <f ca="1">IF(AQ17&lt;0,0,HLOOKUP(Page1!$D$38%,'Interest Inflation rate Factor'!$A$2:$R$52,AQ17+1))</f>
        <v>7.0000000000000007E-2</v>
      </c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</row>
    <row r="18" spans="1:61">
      <c r="A18" s="141">
        <f t="shared" ref="A18:B18" si="16">A17+1</f>
        <v>16</v>
      </c>
      <c r="B18" s="143">
        <f t="shared" si="16"/>
        <v>2026</v>
      </c>
      <c r="C18" s="144">
        <v>0</v>
      </c>
      <c r="D18" s="143">
        <f t="shared" ca="1" si="0"/>
        <v>0</v>
      </c>
      <c r="E18" s="142"/>
      <c r="F18" s="142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47">
        <f t="shared" ca="1" si="1"/>
        <v>0</v>
      </c>
      <c r="AR18" s="148">
        <f ca="1">IF(AQ18&lt;0,0,HLOOKUP(Page1!$D$38%,'Interest Inflation rate Factor'!$A$2:$R$52,AQ18+1))</f>
        <v>7.0000000000000007E-2</v>
      </c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</row>
    <row r="19" spans="1:61">
      <c r="A19" s="141">
        <f t="shared" ref="A19:B19" si="17">A18+1</f>
        <v>17</v>
      </c>
      <c r="B19" s="143">
        <f t="shared" si="17"/>
        <v>2027</v>
      </c>
      <c r="C19" s="144">
        <v>0</v>
      </c>
      <c r="D19" s="143">
        <f t="shared" ca="1" si="0"/>
        <v>0</v>
      </c>
      <c r="E19" s="142"/>
      <c r="F19" s="142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47">
        <f t="shared" ca="1" si="1"/>
        <v>0</v>
      </c>
      <c r="AR19" s="148">
        <f ca="1">IF(AQ19&lt;0,0,HLOOKUP(Page1!$D$38%,'Interest Inflation rate Factor'!$A$2:$R$52,AQ19+1))</f>
        <v>7.0000000000000007E-2</v>
      </c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</row>
    <row r="20" spans="1:61">
      <c r="A20" s="141">
        <f t="shared" ref="A20:B20" si="18">A19+1</f>
        <v>18</v>
      </c>
      <c r="B20" s="143">
        <f t="shared" si="18"/>
        <v>2028</v>
      </c>
      <c r="C20" s="144">
        <v>0</v>
      </c>
      <c r="D20" s="143">
        <f t="shared" ca="1" si="0"/>
        <v>0</v>
      </c>
      <c r="E20" s="142"/>
      <c r="F20" s="142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47">
        <f t="shared" ca="1" si="1"/>
        <v>0</v>
      </c>
      <c r="AR20" s="148">
        <f ca="1">IF(AQ20&lt;0,0,HLOOKUP(Page1!$D$38%,'Interest Inflation rate Factor'!$A$2:$R$52,AQ20+1))</f>
        <v>7.0000000000000007E-2</v>
      </c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</row>
    <row r="21" spans="1:61">
      <c r="A21" s="141">
        <f t="shared" ref="A21:B21" si="19">A20+1</f>
        <v>19</v>
      </c>
      <c r="B21" s="143">
        <f t="shared" si="19"/>
        <v>2029</v>
      </c>
      <c r="C21" s="144">
        <v>0</v>
      </c>
      <c r="D21" s="143">
        <f t="shared" ca="1" si="0"/>
        <v>0</v>
      </c>
      <c r="E21" s="142"/>
      <c r="F21" s="142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47">
        <f t="shared" ca="1" si="1"/>
        <v>0</v>
      </c>
      <c r="AR21" s="148">
        <f ca="1">IF(AQ21&lt;0,0,HLOOKUP(Page1!$D$38%,'Interest Inflation rate Factor'!$A$2:$R$52,AQ21+1))</f>
        <v>7.0000000000000007E-2</v>
      </c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</row>
    <row r="22" spans="1:61">
      <c r="A22" s="141">
        <f t="shared" ref="A22:B22" si="20">A21+1</f>
        <v>20</v>
      </c>
      <c r="B22" s="143">
        <f t="shared" si="20"/>
        <v>2030</v>
      </c>
      <c r="C22" s="144">
        <v>0</v>
      </c>
      <c r="D22" s="143">
        <f t="shared" ca="1" si="0"/>
        <v>0</v>
      </c>
      <c r="E22" s="142"/>
      <c r="F22" s="142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47">
        <f t="shared" ca="1" si="1"/>
        <v>0</v>
      </c>
      <c r="AR22" s="148">
        <f ca="1">IF(AQ22&lt;0,0,HLOOKUP(Page1!$D$38%,'Interest Inflation rate Factor'!$A$2:$R$52,AQ22+1))</f>
        <v>7.0000000000000007E-2</v>
      </c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>
      <c r="A23" s="141">
        <f t="shared" ref="A23:B23" si="21">A22+1</f>
        <v>21</v>
      </c>
      <c r="B23" s="143">
        <f t="shared" si="21"/>
        <v>2031</v>
      </c>
      <c r="C23" s="144">
        <v>0</v>
      </c>
      <c r="D23" s="143">
        <f t="shared" ca="1" si="0"/>
        <v>0</v>
      </c>
      <c r="E23" s="142"/>
      <c r="F23" s="142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47">
        <f t="shared" ca="1" si="1"/>
        <v>0</v>
      </c>
      <c r="AR23" s="148">
        <f ca="1">IF(AQ23&lt;0,0,HLOOKUP(Page1!$D$38%,'Interest Inflation rate Factor'!$A$2:$R$52,AQ23+1))</f>
        <v>7.0000000000000007E-2</v>
      </c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4" spans="1:61">
      <c r="A24" s="141">
        <f t="shared" ref="A24:B24" si="22">A23+1</f>
        <v>22</v>
      </c>
      <c r="B24" s="143">
        <f t="shared" si="22"/>
        <v>2032</v>
      </c>
      <c r="C24" s="144">
        <v>0</v>
      </c>
      <c r="D24" s="143">
        <f t="shared" ca="1" si="0"/>
        <v>0</v>
      </c>
      <c r="E24" s="142"/>
      <c r="F24" s="142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47">
        <f t="shared" ca="1" si="1"/>
        <v>0</v>
      </c>
      <c r="AR24" s="148">
        <f ca="1">IF(AQ24&lt;0,0,HLOOKUP(Page1!$D$38%,'Interest Inflation rate Factor'!$A$2:$R$52,AQ24+1))</f>
        <v>7.0000000000000007E-2</v>
      </c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</row>
    <row r="25" spans="1:61">
      <c r="A25" s="141">
        <f t="shared" ref="A25:B25" si="23">A24+1</f>
        <v>23</v>
      </c>
      <c r="B25" s="143">
        <f t="shared" si="23"/>
        <v>2033</v>
      </c>
      <c r="C25" s="144">
        <v>0</v>
      </c>
      <c r="D25" s="143">
        <f t="shared" ca="1" si="0"/>
        <v>0</v>
      </c>
      <c r="E25" s="142"/>
      <c r="F25" s="142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47">
        <f t="shared" ca="1" si="1"/>
        <v>0</v>
      </c>
      <c r="AR25" s="148">
        <f ca="1">IF(AQ25&lt;0,0,HLOOKUP(Page1!$D$38%,'Interest Inflation rate Factor'!$A$2:$R$52,AQ25+1))</f>
        <v>7.0000000000000007E-2</v>
      </c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</row>
    <row r="26" spans="1:61">
      <c r="A26" s="141">
        <f t="shared" ref="A26:B26" si="24">A25+1</f>
        <v>24</v>
      </c>
      <c r="B26" s="143">
        <f t="shared" si="24"/>
        <v>2034</v>
      </c>
      <c r="C26" s="144">
        <v>0</v>
      </c>
      <c r="D26" s="143">
        <f t="shared" ca="1" si="0"/>
        <v>0</v>
      </c>
      <c r="E26" s="142"/>
      <c r="F26" s="142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47">
        <f t="shared" ca="1" si="1"/>
        <v>0</v>
      </c>
      <c r="AR26" s="148">
        <f ca="1">IF(AQ26&lt;0,0,HLOOKUP(Page1!$D$38%,'Interest Inflation rate Factor'!$A$2:$R$52,AQ26+1))</f>
        <v>7.0000000000000007E-2</v>
      </c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</row>
    <row r="27" spans="1:61">
      <c r="A27" s="141">
        <f t="shared" ref="A27:B27" si="25">A26+1</f>
        <v>25</v>
      </c>
      <c r="B27" s="143">
        <f t="shared" si="25"/>
        <v>2035</v>
      </c>
      <c r="C27" s="144">
        <v>0</v>
      </c>
      <c r="D27" s="143">
        <f t="shared" ca="1" si="0"/>
        <v>0</v>
      </c>
      <c r="E27" s="142"/>
      <c r="F27" s="142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47">
        <f t="shared" ca="1" si="1"/>
        <v>0</v>
      </c>
      <c r="AR27" s="148">
        <f ca="1">IF(AQ27&lt;0,0,HLOOKUP(Page1!$D$38%,'Interest Inflation rate Factor'!$A$2:$R$52,AQ27+1))</f>
        <v>7.0000000000000007E-2</v>
      </c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</row>
    <row r="28" spans="1:61">
      <c r="A28" s="141">
        <f t="shared" ref="A28:B28" si="26">A27+1</f>
        <v>26</v>
      </c>
      <c r="B28" s="143">
        <f t="shared" si="26"/>
        <v>2036</v>
      </c>
      <c r="C28" s="144">
        <v>0</v>
      </c>
      <c r="D28" s="143">
        <f t="shared" ca="1" si="0"/>
        <v>0</v>
      </c>
      <c r="E28" s="142"/>
      <c r="F28" s="142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47">
        <f t="shared" ca="1" si="1"/>
        <v>0</v>
      </c>
      <c r="AR28" s="148">
        <f ca="1">IF(AQ28&lt;0,0,HLOOKUP(Page1!$D$38%,'Interest Inflation rate Factor'!$A$2:$R$52,AQ28+1))</f>
        <v>7.0000000000000007E-2</v>
      </c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</row>
    <row r="29" spans="1:61">
      <c r="A29" s="141">
        <f t="shared" ref="A29:B29" si="27">A28+1</f>
        <v>27</v>
      </c>
      <c r="B29" s="143">
        <f t="shared" si="27"/>
        <v>2037</v>
      </c>
      <c r="C29" s="144">
        <v>0</v>
      </c>
      <c r="D29" s="143">
        <f t="shared" ca="1" si="0"/>
        <v>0</v>
      </c>
      <c r="E29" s="142"/>
      <c r="F29" s="142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47">
        <f t="shared" ca="1" si="1"/>
        <v>0</v>
      </c>
      <c r="AR29" s="148">
        <f ca="1">IF(AQ29&lt;0,0,HLOOKUP(Page1!$D$38%,'Interest Inflation rate Factor'!$A$2:$R$52,AQ29+1))</f>
        <v>7.0000000000000007E-2</v>
      </c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</row>
    <row r="30" spans="1:61">
      <c r="A30" s="141">
        <f t="shared" ref="A30:B30" si="28">A29+1</f>
        <v>28</v>
      </c>
      <c r="B30" s="143">
        <f t="shared" si="28"/>
        <v>2038</v>
      </c>
      <c r="C30" s="144">
        <v>0</v>
      </c>
      <c r="D30" s="143">
        <f t="shared" ca="1" si="0"/>
        <v>0</v>
      </c>
      <c r="E30" s="142"/>
      <c r="F30" s="142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47">
        <f t="shared" ca="1" si="1"/>
        <v>0</v>
      </c>
      <c r="AR30" s="148">
        <f ca="1">IF(AQ30&lt;0,0,HLOOKUP(Page1!$D$38%,'Interest Inflation rate Factor'!$A$2:$R$52,AQ30+1))</f>
        <v>7.0000000000000007E-2</v>
      </c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</row>
    <row r="31" spans="1:61">
      <c r="A31" s="141">
        <f t="shared" ref="A31:B31" si="29">A30+1</f>
        <v>29</v>
      </c>
      <c r="B31" s="143">
        <f t="shared" si="29"/>
        <v>2039</v>
      </c>
      <c r="C31" s="144">
        <v>0</v>
      </c>
      <c r="D31" s="143">
        <f t="shared" ca="1" si="0"/>
        <v>0</v>
      </c>
      <c r="E31" s="142"/>
      <c r="F31" s="142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47">
        <f t="shared" ca="1" si="1"/>
        <v>0</v>
      </c>
      <c r="AR31" s="148">
        <f ca="1">IF(AQ31&lt;0,0,HLOOKUP(Page1!$D$38%,'Interest Inflation rate Factor'!$A$2:$R$52,AQ31+1))</f>
        <v>7.0000000000000007E-2</v>
      </c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</row>
    <row r="32" spans="1:61">
      <c r="A32" s="141">
        <f t="shared" ref="A32:B32" si="30">A31+1</f>
        <v>30</v>
      </c>
      <c r="B32" s="143">
        <f t="shared" si="30"/>
        <v>2040</v>
      </c>
      <c r="C32" s="144">
        <v>0</v>
      </c>
      <c r="D32" s="143">
        <f t="shared" ca="1" si="0"/>
        <v>0</v>
      </c>
      <c r="E32" s="142"/>
      <c r="F32" s="142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47">
        <f t="shared" ca="1" si="1"/>
        <v>0</v>
      </c>
      <c r="AR32" s="148">
        <f ca="1">IF(AQ32&lt;0,0,HLOOKUP(Page1!$D$38%,'Interest Inflation rate Factor'!$A$2:$R$52,AQ32+1))</f>
        <v>7.0000000000000007E-2</v>
      </c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</row>
    <row r="33" spans="1:61">
      <c r="A33" s="141">
        <f t="shared" ref="A33:B33" si="31">A32+1</f>
        <v>31</v>
      </c>
      <c r="B33" s="143">
        <f t="shared" si="31"/>
        <v>2041</v>
      </c>
      <c r="C33" s="144">
        <v>0</v>
      </c>
      <c r="D33" s="143">
        <f t="shared" ca="1" si="0"/>
        <v>0</v>
      </c>
      <c r="E33" s="142"/>
      <c r="F33" s="142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47">
        <f t="shared" ca="1" si="1"/>
        <v>0</v>
      </c>
      <c r="AR33" s="148">
        <f ca="1">IF(AQ33&lt;0,0,HLOOKUP(Page1!$D$38%,'Interest Inflation rate Factor'!$A$2:$R$52,AQ33+1))</f>
        <v>7.0000000000000007E-2</v>
      </c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</row>
    <row r="34" spans="1:61">
      <c r="A34" s="141">
        <f t="shared" ref="A34:B34" si="32">A33+1</f>
        <v>32</v>
      </c>
      <c r="B34" s="143">
        <f t="shared" si="32"/>
        <v>2042</v>
      </c>
      <c r="C34" s="144">
        <v>0</v>
      </c>
      <c r="D34" s="143">
        <f t="shared" ca="1" si="0"/>
        <v>0</v>
      </c>
      <c r="E34" s="142"/>
      <c r="F34" s="14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47">
        <f t="shared" ca="1" si="1"/>
        <v>0</v>
      </c>
      <c r="AR34" s="148">
        <f ca="1">IF(AQ34&lt;0,0,HLOOKUP(Page1!$D$38%,'Interest Inflation rate Factor'!$A$2:$R$52,AQ34+1))</f>
        <v>7.0000000000000007E-2</v>
      </c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</row>
    <row r="35" spans="1:61">
      <c r="A35" s="141">
        <f t="shared" ref="A35:B35" si="33">A34+1</f>
        <v>33</v>
      </c>
      <c r="B35" s="143">
        <f t="shared" si="33"/>
        <v>2043</v>
      </c>
      <c r="C35" s="144">
        <v>0</v>
      </c>
      <c r="D35" s="143">
        <f t="shared" ca="1" si="0"/>
        <v>0</v>
      </c>
      <c r="E35" s="142"/>
      <c r="F35" s="142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47">
        <f t="shared" ca="1" si="1"/>
        <v>0</v>
      </c>
      <c r="AR35" s="148">
        <f ca="1">IF(AQ35&lt;0,0,HLOOKUP(Page1!$D$38%,'Interest Inflation rate Factor'!$A$2:$R$52,AQ35+1))</f>
        <v>7.0000000000000007E-2</v>
      </c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</row>
    <row r="36" spans="1:61">
      <c r="A36" s="141">
        <f t="shared" ref="A36:B36" si="34">A35+1</f>
        <v>34</v>
      </c>
      <c r="B36" s="143">
        <f t="shared" si="34"/>
        <v>2044</v>
      </c>
      <c r="C36" s="144">
        <v>0</v>
      </c>
      <c r="D36" s="143">
        <f t="shared" ca="1" si="0"/>
        <v>0</v>
      </c>
      <c r="E36" s="142"/>
      <c r="F36" s="142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47">
        <f t="shared" ca="1" si="1"/>
        <v>0</v>
      </c>
      <c r="AR36" s="148">
        <f ca="1">IF(AQ36&lt;0,0,HLOOKUP(Page1!$D$38%,'Interest Inflation rate Factor'!$A$2:$R$52,AQ36+1))</f>
        <v>7.0000000000000007E-2</v>
      </c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</row>
    <row r="37" spans="1:61">
      <c r="A37" s="141">
        <f t="shared" ref="A37:B37" si="35">A36+1</f>
        <v>35</v>
      </c>
      <c r="B37" s="143">
        <f t="shared" si="35"/>
        <v>2045</v>
      </c>
      <c r="C37" s="144">
        <v>0</v>
      </c>
      <c r="D37" s="143">
        <f t="shared" ca="1" si="0"/>
        <v>0</v>
      </c>
      <c r="E37" s="142"/>
      <c r="F37" s="142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47">
        <f t="shared" ca="1" si="1"/>
        <v>0</v>
      </c>
      <c r="AR37" s="148">
        <f ca="1">IF(AQ37&lt;0,0,HLOOKUP(Page1!$D$38%,'Interest Inflation rate Factor'!$A$2:$R$52,AQ37+1))</f>
        <v>7.0000000000000007E-2</v>
      </c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</row>
    <row r="38" spans="1:61">
      <c r="A38" s="141">
        <f t="shared" ref="A38:B38" si="36">A37+1</f>
        <v>36</v>
      </c>
      <c r="B38" s="143">
        <f t="shared" si="36"/>
        <v>2046</v>
      </c>
      <c r="C38" s="144">
        <v>0</v>
      </c>
      <c r="D38" s="143">
        <f t="shared" ca="1" si="0"/>
        <v>0</v>
      </c>
      <c r="E38" s="142"/>
      <c r="F38" s="142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47">
        <f t="shared" ca="1" si="1"/>
        <v>0</v>
      </c>
      <c r="AR38" s="148">
        <f ca="1">IF(AQ38&lt;0,0,HLOOKUP(Page1!$D$38%,'Interest Inflation rate Factor'!$A$2:$R$52,AQ38+1))</f>
        <v>7.0000000000000007E-2</v>
      </c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</row>
    <row r="39" spans="1:61">
      <c r="A39" s="141">
        <f t="shared" ref="A39:B39" si="37">A38+1</f>
        <v>37</v>
      </c>
      <c r="B39" s="143">
        <f t="shared" si="37"/>
        <v>2047</v>
      </c>
      <c r="C39" s="144">
        <v>0</v>
      </c>
      <c r="D39" s="143">
        <f t="shared" ca="1" si="0"/>
        <v>0</v>
      </c>
      <c r="E39" s="142"/>
      <c r="F39" s="142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47">
        <f t="shared" ca="1" si="1"/>
        <v>0</v>
      </c>
      <c r="AR39" s="148">
        <f ca="1">IF(AQ39&lt;0,0,HLOOKUP(Page1!$D$38%,'Interest Inflation rate Factor'!$A$2:$R$52,AQ39+1))</f>
        <v>7.0000000000000007E-2</v>
      </c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</row>
    <row r="40" spans="1:61">
      <c r="A40" s="141">
        <f t="shared" ref="A40:B40" si="38">A39+1</f>
        <v>38</v>
      </c>
      <c r="B40" s="143">
        <f t="shared" si="38"/>
        <v>2048</v>
      </c>
      <c r="C40" s="144">
        <v>0</v>
      </c>
      <c r="D40" s="143">
        <f t="shared" ca="1" si="0"/>
        <v>0</v>
      </c>
      <c r="E40" s="142"/>
      <c r="F40" s="142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47">
        <f t="shared" ca="1" si="1"/>
        <v>0</v>
      </c>
      <c r="AR40" s="148">
        <f ca="1">IF(AQ40&lt;0,0,HLOOKUP(Page1!$D$38%,'Interest Inflation rate Factor'!$A$2:$R$52,AQ40+1))</f>
        <v>7.0000000000000007E-2</v>
      </c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</row>
    <row r="41" spans="1:61">
      <c r="A41" s="141">
        <f t="shared" ref="A41:B41" si="39">A40+1</f>
        <v>39</v>
      </c>
      <c r="B41" s="143">
        <f t="shared" si="39"/>
        <v>2049</v>
      </c>
      <c r="C41" s="144">
        <v>0</v>
      </c>
      <c r="D41" s="143">
        <f t="shared" ca="1" si="0"/>
        <v>0</v>
      </c>
      <c r="E41" s="142"/>
      <c r="F41" s="142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47">
        <f t="shared" ca="1" si="1"/>
        <v>0</v>
      </c>
      <c r="AR41" s="148">
        <f ca="1">IF(AQ41&lt;0,0,HLOOKUP(Page1!$D$38%,'Interest Inflation rate Factor'!$A$2:$R$52,AQ41+1))</f>
        <v>7.0000000000000007E-2</v>
      </c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</row>
    <row r="42" spans="1:61">
      <c r="A42" s="141">
        <f t="shared" ref="A42:B42" si="40">A41+1</f>
        <v>40</v>
      </c>
      <c r="B42" s="143">
        <f t="shared" si="40"/>
        <v>2050</v>
      </c>
      <c r="C42" s="144">
        <v>0</v>
      </c>
      <c r="D42" s="143">
        <f t="shared" ca="1" si="0"/>
        <v>0</v>
      </c>
      <c r="E42" s="142"/>
      <c r="F42" s="142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47">
        <f t="shared" ca="1" si="1"/>
        <v>0</v>
      </c>
      <c r="AR42" s="148">
        <f ca="1">IF(AQ42&lt;0,0,HLOOKUP(Page1!$D$38%,'Interest Inflation rate Factor'!$A$2:$R$52,AQ42+1))</f>
        <v>7.0000000000000007E-2</v>
      </c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</row>
    <row r="43" spans="1:61">
      <c r="A43" s="141">
        <f t="shared" ref="A43:B43" si="41">A42+1</f>
        <v>41</v>
      </c>
      <c r="B43" s="143">
        <f t="shared" si="41"/>
        <v>2051</v>
      </c>
      <c r="C43" s="144">
        <v>0</v>
      </c>
      <c r="D43" s="143">
        <f t="shared" ca="1" si="0"/>
        <v>0</v>
      </c>
      <c r="E43" s="142"/>
      <c r="F43" s="142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47">
        <f t="shared" ca="1" si="1"/>
        <v>0</v>
      </c>
      <c r="AR43" s="148">
        <f ca="1">IF(AQ43&lt;0,0,HLOOKUP(Page1!$D$38%,'Interest Inflation rate Factor'!$A$2:$R$52,AQ43+1))</f>
        <v>7.0000000000000007E-2</v>
      </c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</row>
    <row r="44" spans="1:61">
      <c r="A44" s="141">
        <f t="shared" ref="A44:B44" si="42">A43+1</f>
        <v>42</v>
      </c>
      <c r="B44" s="143">
        <f t="shared" si="42"/>
        <v>2052</v>
      </c>
      <c r="C44" s="144">
        <v>0</v>
      </c>
      <c r="D44" s="143">
        <f t="shared" ca="1" si="0"/>
        <v>0</v>
      </c>
      <c r="E44" s="142"/>
      <c r="F44" s="142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47">
        <f t="shared" ca="1" si="1"/>
        <v>0</v>
      </c>
      <c r="AR44" s="148">
        <f ca="1">IF(AQ44&lt;0,0,HLOOKUP(Page1!$D$38%,'Interest Inflation rate Factor'!$A$2:$R$52,AQ44+1))</f>
        <v>7.0000000000000007E-2</v>
      </c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</row>
    <row r="45" spans="1:61">
      <c r="A45" s="141">
        <f t="shared" ref="A45:B45" si="43">A44+1</f>
        <v>43</v>
      </c>
      <c r="B45" s="143">
        <f t="shared" si="43"/>
        <v>2053</v>
      </c>
      <c r="C45" s="144">
        <v>0</v>
      </c>
      <c r="D45" s="143">
        <f t="shared" ca="1" si="0"/>
        <v>0</v>
      </c>
      <c r="E45" s="142"/>
      <c r="F45" s="142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47">
        <f t="shared" ca="1" si="1"/>
        <v>0</v>
      </c>
      <c r="AR45" s="148">
        <f ca="1">IF(AQ45&lt;0,0,HLOOKUP(Page1!$D$38%,'Interest Inflation rate Factor'!$A$2:$R$52,AQ45+1))</f>
        <v>7.0000000000000007E-2</v>
      </c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</row>
    <row r="46" spans="1:61">
      <c r="A46" s="141">
        <f t="shared" ref="A46:B46" si="44">A45+1</f>
        <v>44</v>
      </c>
      <c r="B46" s="143">
        <f t="shared" si="44"/>
        <v>2054</v>
      </c>
      <c r="C46" s="144">
        <v>0</v>
      </c>
      <c r="D46" s="143">
        <f t="shared" ca="1" si="0"/>
        <v>0</v>
      </c>
      <c r="E46" s="142"/>
      <c r="F46" s="142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47">
        <f t="shared" ca="1" si="1"/>
        <v>0</v>
      </c>
      <c r="AR46" s="148">
        <f ca="1">IF(AQ46&lt;0,0,HLOOKUP(Page1!$D$38%,'Interest Inflation rate Factor'!$A$2:$R$52,AQ46+1))</f>
        <v>7.0000000000000007E-2</v>
      </c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</row>
    <row r="47" spans="1:61">
      <c r="A47" s="141">
        <f t="shared" ref="A47:B47" si="45">A46+1</f>
        <v>45</v>
      </c>
      <c r="B47" s="143">
        <f t="shared" si="45"/>
        <v>2055</v>
      </c>
      <c r="C47" s="144">
        <v>0</v>
      </c>
      <c r="D47" s="143">
        <f t="shared" ca="1" si="0"/>
        <v>0</v>
      </c>
      <c r="E47" s="142"/>
      <c r="F47" s="142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47">
        <f t="shared" ca="1" si="1"/>
        <v>0</v>
      </c>
      <c r="AR47" s="148">
        <f ca="1">IF(AQ47&lt;0,0,HLOOKUP(Page1!$D$38%,'Interest Inflation rate Factor'!$A$2:$R$52,AQ47+1))</f>
        <v>7.0000000000000007E-2</v>
      </c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</row>
    <row r="48" spans="1:61">
      <c r="A48" s="141">
        <f t="shared" ref="A48:B48" si="46">A47+1</f>
        <v>46</v>
      </c>
      <c r="B48" s="143">
        <f t="shared" si="46"/>
        <v>2056</v>
      </c>
      <c r="C48" s="144">
        <v>0</v>
      </c>
      <c r="D48" s="143">
        <f t="shared" ca="1" si="0"/>
        <v>0</v>
      </c>
      <c r="E48" s="142"/>
      <c r="F48" s="142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47">
        <f t="shared" ca="1" si="1"/>
        <v>0</v>
      </c>
      <c r="AR48" s="148">
        <f ca="1">IF(AQ48&lt;0,0,HLOOKUP(Page1!$D$38%,'Interest Inflation rate Factor'!$A$2:$R$52,AQ48+1))</f>
        <v>7.0000000000000007E-2</v>
      </c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</row>
    <row r="49" spans="1:61">
      <c r="A49" s="141">
        <f t="shared" ref="A49:B49" si="47">A48+1</f>
        <v>47</v>
      </c>
      <c r="B49" s="143">
        <f t="shared" si="47"/>
        <v>2057</v>
      </c>
      <c r="C49" s="144">
        <v>0</v>
      </c>
      <c r="D49" s="143">
        <f t="shared" ca="1" si="0"/>
        <v>0</v>
      </c>
      <c r="E49" s="142"/>
      <c r="F49" s="142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47">
        <f t="shared" ca="1" si="1"/>
        <v>0</v>
      </c>
      <c r="AR49" s="148">
        <f ca="1">IF(AQ49&lt;0,0,HLOOKUP(Page1!$D$38%,'Interest Inflation rate Factor'!$A$2:$R$52,AQ49+1))</f>
        <v>7.0000000000000007E-2</v>
      </c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</row>
    <row r="50" spans="1:61">
      <c r="A50" s="141">
        <f t="shared" ref="A50:B50" si="48">A49+1</f>
        <v>48</v>
      </c>
      <c r="B50" s="143">
        <f t="shared" si="48"/>
        <v>2058</v>
      </c>
      <c r="C50" s="144">
        <v>0</v>
      </c>
      <c r="D50" s="143">
        <f t="shared" ca="1" si="0"/>
        <v>0</v>
      </c>
      <c r="E50" s="142"/>
      <c r="F50" s="142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47">
        <f t="shared" ca="1" si="1"/>
        <v>0</v>
      </c>
      <c r="AR50" s="148">
        <f ca="1">IF(AQ50&lt;0,0,HLOOKUP(Page1!$D$38%,'Interest Inflation rate Factor'!$A$2:$R$52,AQ50+1))</f>
        <v>7.0000000000000007E-2</v>
      </c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</row>
    <row r="51" spans="1:61">
      <c r="A51" s="141">
        <f t="shared" ref="A51:B51" si="49">A50+1</f>
        <v>49</v>
      </c>
      <c r="B51" s="143">
        <f t="shared" si="49"/>
        <v>2059</v>
      </c>
      <c r="C51" s="144">
        <v>0</v>
      </c>
      <c r="D51" s="143">
        <f t="shared" ca="1" si="0"/>
        <v>0</v>
      </c>
      <c r="E51" s="142"/>
      <c r="F51" s="142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47">
        <f t="shared" ca="1" si="1"/>
        <v>0</v>
      </c>
      <c r="AR51" s="148">
        <f ca="1">IF(AQ51&lt;0,0,HLOOKUP(Page1!$D$38%,'Interest Inflation rate Factor'!$A$2:$R$52,AQ51+1))</f>
        <v>7.0000000000000007E-2</v>
      </c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</row>
    <row r="52" spans="1:61">
      <c r="A52" s="141">
        <f t="shared" ref="A52:B52" si="50">A51+1</f>
        <v>50</v>
      </c>
      <c r="B52" s="143">
        <f t="shared" si="50"/>
        <v>2060</v>
      </c>
      <c r="C52" s="144">
        <v>0</v>
      </c>
      <c r="D52" s="143">
        <f t="shared" ca="1" si="0"/>
        <v>0</v>
      </c>
      <c r="E52" s="142"/>
      <c r="F52" s="142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47">
        <f t="shared" ca="1" si="1"/>
        <v>0</v>
      </c>
      <c r="AR52" s="148">
        <f ca="1">IF(AQ52&lt;0,0,HLOOKUP(Page1!$D$38%,'Interest Inflation rate Factor'!$A$2:$R$52,AQ52+1))</f>
        <v>7.0000000000000007E-2</v>
      </c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</row>
    <row r="53" spans="1:61">
      <c r="A53" s="141">
        <f t="shared" ref="A53:B53" si="51">A52+1</f>
        <v>51</v>
      </c>
      <c r="B53" s="143">
        <f t="shared" si="51"/>
        <v>2061</v>
      </c>
      <c r="C53" s="144">
        <v>0</v>
      </c>
      <c r="D53" s="143">
        <f t="shared" ca="1" si="0"/>
        <v>0</v>
      </c>
      <c r="E53" s="142"/>
      <c r="F53" s="142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47">
        <f t="shared" ca="1" si="1"/>
        <v>0</v>
      </c>
      <c r="AR53" s="148">
        <f ca="1">IF(AQ53&lt;0,0,HLOOKUP(Page1!$D$38%,'Interest Inflation rate Factor'!$A$2:$R$52,AQ53+1))</f>
        <v>7.0000000000000007E-2</v>
      </c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</row>
    <row r="54" spans="1:61">
      <c r="A54" s="141">
        <f t="shared" ref="A54:B54" si="52">A53+1</f>
        <v>52</v>
      </c>
      <c r="B54" s="143">
        <f t="shared" si="52"/>
        <v>2062</v>
      </c>
      <c r="C54" s="144">
        <v>0</v>
      </c>
      <c r="D54" s="143">
        <f t="shared" ca="1" si="0"/>
        <v>0</v>
      </c>
      <c r="E54" s="142"/>
      <c r="F54" s="142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47">
        <f t="shared" ca="1" si="1"/>
        <v>0</v>
      </c>
      <c r="AR54" s="148">
        <f ca="1">IF(AQ54&lt;0,0,HLOOKUP(Page1!$D$38%,'Interest Inflation rate Factor'!$A$2:$R$52,AQ54+1))</f>
        <v>7.0000000000000007E-2</v>
      </c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</row>
    <row r="55" spans="1:61">
      <c r="A55" s="141">
        <f t="shared" ref="A55:B55" si="53">A54+1</f>
        <v>53</v>
      </c>
      <c r="B55" s="143">
        <f t="shared" si="53"/>
        <v>2063</v>
      </c>
      <c r="C55" s="144">
        <v>0</v>
      </c>
      <c r="D55" s="143">
        <f t="shared" ca="1" si="0"/>
        <v>0</v>
      </c>
      <c r="E55" s="142"/>
      <c r="F55" s="142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47">
        <f t="shared" ca="1" si="1"/>
        <v>0</v>
      </c>
      <c r="AR55" s="148">
        <f ca="1">IF(AQ55&lt;0,0,HLOOKUP(Page1!$D$38%,'Interest Inflation rate Factor'!$A$2:$R$52,AQ55+1))</f>
        <v>7.0000000000000007E-2</v>
      </c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</row>
    <row r="56" spans="1:61">
      <c r="A56" s="141">
        <f t="shared" ref="A56:B56" si="54">A55+1</f>
        <v>54</v>
      </c>
      <c r="B56" s="143">
        <f t="shared" si="54"/>
        <v>2064</v>
      </c>
      <c r="C56" s="144">
        <v>0</v>
      </c>
      <c r="D56" s="143">
        <f t="shared" ca="1" si="0"/>
        <v>0</v>
      </c>
      <c r="E56" s="142"/>
      <c r="F56" s="142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47">
        <f t="shared" ca="1" si="1"/>
        <v>0</v>
      </c>
      <c r="AR56" s="148">
        <f ca="1">IF(AQ56&lt;0,0,HLOOKUP(Page1!$D$38%,'Interest Inflation rate Factor'!$A$2:$R$52,AQ56+1))</f>
        <v>7.0000000000000007E-2</v>
      </c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</row>
    <row r="57" spans="1:61">
      <c r="A57" s="141">
        <f t="shared" ref="A57:B57" si="55">A56+1</f>
        <v>55</v>
      </c>
      <c r="B57" s="143">
        <f t="shared" si="55"/>
        <v>2065</v>
      </c>
      <c r="C57" s="144">
        <v>0</v>
      </c>
      <c r="D57" s="143">
        <f t="shared" ca="1" si="0"/>
        <v>0</v>
      </c>
      <c r="E57" s="142"/>
      <c r="F57" s="142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47">
        <f t="shared" ca="1" si="1"/>
        <v>0</v>
      </c>
      <c r="AR57" s="148">
        <f ca="1">IF(AQ57&lt;0,0,HLOOKUP(Page1!$D$38%,'Interest Inflation rate Factor'!$A$2:$R$52,AQ57+1))</f>
        <v>7.0000000000000007E-2</v>
      </c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</row>
    <row r="58" spans="1:61">
      <c r="A58" s="141">
        <f t="shared" ref="A58:B58" si="56">A57+1</f>
        <v>56</v>
      </c>
      <c r="B58" s="143">
        <f t="shared" si="56"/>
        <v>2066</v>
      </c>
      <c r="C58" s="144">
        <v>0</v>
      </c>
      <c r="D58" s="143">
        <f t="shared" ca="1" si="0"/>
        <v>0</v>
      </c>
      <c r="E58" s="142"/>
      <c r="F58" s="142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47">
        <f t="shared" ca="1" si="1"/>
        <v>0</v>
      </c>
      <c r="AR58" s="148">
        <f ca="1">IF(AQ58&lt;0,0,HLOOKUP(Page1!$D$38%,'Interest Inflation rate Factor'!$A$2:$R$52,AQ58+1))</f>
        <v>7.0000000000000007E-2</v>
      </c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</row>
    <row r="59" spans="1:61">
      <c r="A59" s="141">
        <f t="shared" ref="A59:B59" si="57">A58+1</f>
        <v>57</v>
      </c>
      <c r="B59" s="143">
        <f t="shared" si="57"/>
        <v>2067</v>
      </c>
      <c r="C59" s="144">
        <v>0</v>
      </c>
      <c r="D59" s="143">
        <f t="shared" ca="1" si="0"/>
        <v>0</v>
      </c>
      <c r="E59" s="142"/>
      <c r="F59" s="142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47">
        <f t="shared" ca="1" si="1"/>
        <v>0</v>
      </c>
      <c r="AR59" s="148">
        <f ca="1">IF(AQ59&lt;0,0,HLOOKUP(Page1!$D$38%,'Interest Inflation rate Factor'!$A$2:$R$52,AQ59+1))</f>
        <v>7.0000000000000007E-2</v>
      </c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</row>
    <row r="60" spans="1:61">
      <c r="A60" s="141">
        <f t="shared" ref="A60:B60" si="58">A59+1</f>
        <v>58</v>
      </c>
      <c r="B60" s="143">
        <f t="shared" si="58"/>
        <v>2068</v>
      </c>
      <c r="C60" s="144">
        <v>0</v>
      </c>
      <c r="D60" s="143">
        <f t="shared" ca="1" si="0"/>
        <v>0</v>
      </c>
      <c r="E60" s="142"/>
      <c r="F60" s="142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47">
        <f t="shared" ca="1" si="1"/>
        <v>0</v>
      </c>
      <c r="AR60" s="148">
        <f ca="1">IF(AQ60&lt;0,0,HLOOKUP(Page1!$D$38%,'Interest Inflation rate Factor'!$A$2:$R$52,AQ60+1))</f>
        <v>7.0000000000000007E-2</v>
      </c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</row>
    <row r="61" spans="1:61">
      <c r="A61" s="141">
        <f t="shared" ref="A61:B61" si="59">A60+1</f>
        <v>59</v>
      </c>
      <c r="B61" s="143">
        <f t="shared" si="59"/>
        <v>2069</v>
      </c>
      <c r="C61" s="144">
        <v>0</v>
      </c>
      <c r="D61" s="143">
        <f t="shared" ca="1" si="0"/>
        <v>0</v>
      </c>
      <c r="E61" s="142"/>
      <c r="F61" s="142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47">
        <f t="shared" ca="1" si="1"/>
        <v>0</v>
      </c>
      <c r="AR61" s="148">
        <f ca="1">IF(AQ61&lt;0,0,HLOOKUP(Page1!$D$38%,'Interest Inflation rate Factor'!$A$2:$R$52,AQ61+1))</f>
        <v>7.0000000000000007E-2</v>
      </c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</row>
    <row r="62" spans="1:61">
      <c r="A62" s="141">
        <f t="shared" ref="A62:B62" si="60">A61+1</f>
        <v>60</v>
      </c>
      <c r="B62" s="143">
        <f t="shared" si="60"/>
        <v>2070</v>
      </c>
      <c r="C62" s="144">
        <v>0</v>
      </c>
      <c r="D62" s="143">
        <f t="shared" ca="1" si="0"/>
        <v>0</v>
      </c>
      <c r="E62" s="142"/>
      <c r="F62" s="142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47">
        <f t="shared" ca="1" si="1"/>
        <v>0</v>
      </c>
      <c r="AR62" s="148">
        <f ca="1">IF(AQ62&lt;0,0,HLOOKUP(Page1!$D$38%,'Interest Inflation rate Factor'!$A$2:$R$52,AQ62+1))</f>
        <v>7.0000000000000007E-2</v>
      </c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</row>
    <row r="63" spans="1:61">
      <c r="A63" s="141">
        <f t="shared" ref="A63:B63" si="61">A62+1</f>
        <v>61</v>
      </c>
      <c r="B63" s="143">
        <f t="shared" si="61"/>
        <v>2071</v>
      </c>
      <c r="C63" s="144">
        <v>0</v>
      </c>
      <c r="D63" s="143">
        <f t="shared" ca="1" si="0"/>
        <v>0</v>
      </c>
      <c r="E63" s="142"/>
      <c r="F63" s="142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47">
        <f t="shared" ca="1" si="1"/>
        <v>0</v>
      </c>
      <c r="AR63" s="148">
        <f ca="1">IF(AQ63&lt;0,0,HLOOKUP(Page1!$D$38%,'Interest Inflation rate Factor'!$A$2:$R$52,AQ63+1))</f>
        <v>7.0000000000000007E-2</v>
      </c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</row>
    <row r="64" spans="1:61">
      <c r="A64" s="141">
        <f t="shared" ref="A64:B64" si="62">A63+1</f>
        <v>62</v>
      </c>
      <c r="B64" s="143">
        <f t="shared" si="62"/>
        <v>2072</v>
      </c>
      <c r="C64" s="144">
        <v>0</v>
      </c>
      <c r="D64" s="143">
        <f t="shared" ca="1" si="0"/>
        <v>0</v>
      </c>
      <c r="E64" s="142"/>
      <c r="F64" s="142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47">
        <f t="shared" ca="1" si="1"/>
        <v>0</v>
      </c>
      <c r="AR64" s="148">
        <f ca="1">IF(AQ64&lt;0,0,HLOOKUP(Page1!$D$38%,'Interest Inflation rate Factor'!$A$2:$R$52,AQ64+1))</f>
        <v>7.0000000000000007E-2</v>
      </c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</row>
    <row r="65" spans="1:61">
      <c r="A65" s="141">
        <f t="shared" ref="A65:B65" si="63">A64+1</f>
        <v>63</v>
      </c>
      <c r="B65" s="143">
        <f t="shared" si="63"/>
        <v>2073</v>
      </c>
      <c r="C65" s="144">
        <v>0</v>
      </c>
      <c r="D65" s="143">
        <f t="shared" ca="1" si="0"/>
        <v>0</v>
      </c>
      <c r="E65" s="142"/>
      <c r="F65" s="142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47">
        <f t="shared" ca="1" si="1"/>
        <v>0</v>
      </c>
      <c r="AR65" s="148">
        <f ca="1">IF(AQ65&lt;0,0,HLOOKUP(Page1!$D$38%,'Interest Inflation rate Factor'!$A$2:$R$52,AQ65+1))</f>
        <v>7.0000000000000007E-2</v>
      </c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</row>
    <row r="66" spans="1:61">
      <c r="A66" s="141">
        <f t="shared" ref="A66:B66" si="64">A65+1</f>
        <v>64</v>
      </c>
      <c r="B66" s="143">
        <f t="shared" si="64"/>
        <v>2074</v>
      </c>
      <c r="C66" s="144">
        <v>0</v>
      </c>
      <c r="D66" s="143">
        <f t="shared" ca="1" si="0"/>
        <v>0</v>
      </c>
      <c r="E66" s="142"/>
      <c r="F66" s="142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47">
        <f t="shared" ca="1" si="1"/>
        <v>0</v>
      </c>
      <c r="AR66" s="148">
        <f ca="1">IF(AQ66&lt;0,0,HLOOKUP(Page1!$D$38%,'Interest Inflation rate Factor'!$A$2:$R$52,AQ66+1))</f>
        <v>7.0000000000000007E-2</v>
      </c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</row>
    <row r="67" spans="1:61">
      <c r="A67" s="141">
        <f t="shared" ref="A67:B67" si="65">A66+1</f>
        <v>65</v>
      </c>
      <c r="B67" s="143">
        <f t="shared" si="65"/>
        <v>2075</v>
      </c>
      <c r="C67" s="144">
        <v>0</v>
      </c>
      <c r="D67" s="143">
        <f t="shared" ca="1" si="0"/>
        <v>0</v>
      </c>
      <c r="E67" s="142"/>
      <c r="F67" s="142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47">
        <f t="shared" ca="1" si="1"/>
        <v>0</v>
      </c>
      <c r="AR67" s="148">
        <f ca="1">IF(AQ67&lt;0,0,HLOOKUP(Page1!$D$38%,'Interest Inflation rate Factor'!$A$2:$R$52,AQ67+1))</f>
        <v>7.0000000000000007E-2</v>
      </c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</row>
    <row r="68" spans="1:61">
      <c r="A68" s="141">
        <f t="shared" ref="A68:B68" si="66">A67+1</f>
        <v>66</v>
      </c>
      <c r="B68" s="143">
        <f t="shared" si="66"/>
        <v>2076</v>
      </c>
      <c r="C68" s="144">
        <v>0</v>
      </c>
      <c r="D68" s="143">
        <f t="shared" ca="1" si="0"/>
        <v>0</v>
      </c>
      <c r="E68" s="142"/>
      <c r="F68" s="142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47">
        <f t="shared" ca="1" si="1"/>
        <v>0</v>
      </c>
      <c r="AR68" s="148">
        <f ca="1">IF(AQ68&lt;0,0,HLOOKUP(Page1!$D$38%,'Interest Inflation rate Factor'!$A$2:$R$52,AQ68+1))</f>
        <v>7.0000000000000007E-2</v>
      </c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</row>
    <row r="69" spans="1:61">
      <c r="A69" s="141">
        <f t="shared" ref="A69:B69" si="67">A68+1</f>
        <v>67</v>
      </c>
      <c r="B69" s="143">
        <f t="shared" si="67"/>
        <v>2077</v>
      </c>
      <c r="C69" s="144">
        <v>0</v>
      </c>
      <c r="D69" s="143">
        <f t="shared" ca="1" si="0"/>
        <v>0</v>
      </c>
      <c r="E69" s="142"/>
      <c r="F69" s="142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47">
        <f t="shared" ca="1" si="1"/>
        <v>0</v>
      </c>
      <c r="AR69" s="148">
        <f ca="1">IF(AQ69&lt;0,0,HLOOKUP(Page1!$D$38%,'Interest Inflation rate Factor'!$A$2:$R$52,AQ69+1))</f>
        <v>7.0000000000000007E-2</v>
      </c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</row>
    <row r="70" spans="1:61">
      <c r="A70" s="141">
        <f t="shared" ref="A70:B70" si="68">A69+1</f>
        <v>68</v>
      </c>
      <c r="B70" s="143">
        <f t="shared" si="68"/>
        <v>2078</v>
      </c>
      <c r="C70" s="144">
        <v>0</v>
      </c>
      <c r="D70" s="143">
        <f t="shared" ca="1" si="0"/>
        <v>0</v>
      </c>
      <c r="E70" s="142"/>
      <c r="F70" s="142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47">
        <f t="shared" ca="1" si="1"/>
        <v>0</v>
      </c>
      <c r="AR70" s="148">
        <f ca="1">IF(AQ70&lt;0,0,HLOOKUP(Page1!$D$38%,'Interest Inflation rate Factor'!$A$2:$R$52,AQ70+1))</f>
        <v>7.0000000000000007E-2</v>
      </c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</row>
    <row r="71" spans="1:61">
      <c r="A71" s="141">
        <f t="shared" ref="A71:B71" si="69">A70+1</f>
        <v>69</v>
      </c>
      <c r="B71" s="143">
        <f t="shared" si="69"/>
        <v>2079</v>
      </c>
      <c r="C71" s="144">
        <v>0</v>
      </c>
      <c r="D71" s="143">
        <f t="shared" ca="1" si="0"/>
        <v>0</v>
      </c>
      <c r="E71" s="142"/>
      <c r="F71" s="142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47">
        <f t="shared" ca="1" si="1"/>
        <v>0</v>
      </c>
      <c r="AR71" s="148">
        <f ca="1">IF(AQ71&lt;0,0,HLOOKUP(Page1!$D$38%,'Interest Inflation rate Factor'!$A$2:$R$52,AQ71+1))</f>
        <v>7.0000000000000007E-2</v>
      </c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</row>
    <row r="72" spans="1:61">
      <c r="A72" s="141">
        <f t="shared" ref="A72:B72" si="70">A71+1</f>
        <v>70</v>
      </c>
      <c r="B72" s="143">
        <f t="shared" si="70"/>
        <v>2080</v>
      </c>
      <c r="C72" s="144">
        <v>0</v>
      </c>
      <c r="D72" s="143">
        <f t="shared" ca="1" si="0"/>
        <v>0</v>
      </c>
      <c r="E72" s="142"/>
      <c r="F72" s="142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47">
        <f t="shared" ca="1" si="1"/>
        <v>0</v>
      </c>
      <c r="AR72" s="148">
        <f ca="1">IF(AQ72&lt;0,0,HLOOKUP(Page1!$D$38%,'Interest Inflation rate Factor'!$A$2:$R$52,AQ72+1))</f>
        <v>7.0000000000000007E-2</v>
      </c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</row>
    <row r="73" spans="1:61">
      <c r="A73" s="141">
        <f t="shared" ref="A73:B73" si="71">A72+1</f>
        <v>71</v>
      </c>
      <c r="B73" s="143">
        <f t="shared" si="71"/>
        <v>2081</v>
      </c>
      <c r="C73" s="144">
        <v>0</v>
      </c>
      <c r="D73" s="143">
        <f t="shared" ca="1" si="0"/>
        <v>0</v>
      </c>
      <c r="E73" s="142"/>
      <c r="F73" s="142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47">
        <f t="shared" ca="1" si="1"/>
        <v>0</v>
      </c>
      <c r="AR73" s="148">
        <f ca="1">IF(AQ73&lt;0,0,HLOOKUP(Page1!$D$38%,'Interest Inflation rate Factor'!$A$2:$R$52,AQ73+1))</f>
        <v>7.0000000000000007E-2</v>
      </c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</row>
    <row r="74" spans="1:61">
      <c r="A74" s="141">
        <f t="shared" ref="A74:B74" si="72">A73+1</f>
        <v>72</v>
      </c>
      <c r="B74" s="143">
        <f t="shared" si="72"/>
        <v>2082</v>
      </c>
      <c r="C74" s="144">
        <v>0</v>
      </c>
      <c r="D74" s="143">
        <f t="shared" ca="1" si="0"/>
        <v>0</v>
      </c>
      <c r="E74" s="142"/>
      <c r="F74" s="142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47">
        <f t="shared" ca="1" si="1"/>
        <v>0</v>
      </c>
      <c r="AR74" s="148">
        <f ca="1">IF(AQ74&lt;0,0,HLOOKUP(Page1!$D$38%,'Interest Inflation rate Factor'!$A$2:$R$52,AQ74+1))</f>
        <v>7.0000000000000007E-2</v>
      </c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</row>
    <row r="75" spans="1:61">
      <c r="A75" s="141">
        <f t="shared" ref="A75:B75" si="73">A74+1</f>
        <v>73</v>
      </c>
      <c r="B75" s="143">
        <f t="shared" si="73"/>
        <v>2083</v>
      </c>
      <c r="C75" s="144">
        <v>0</v>
      </c>
      <c r="D75" s="143">
        <f t="shared" ca="1" si="0"/>
        <v>0</v>
      </c>
      <c r="E75" s="142"/>
      <c r="F75" s="142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47">
        <f t="shared" ca="1" si="1"/>
        <v>0</v>
      </c>
      <c r="AR75" s="148">
        <f ca="1">IF(AQ75&lt;0,0,HLOOKUP(Page1!$D$38%,'Interest Inflation rate Factor'!$A$2:$R$52,AQ75+1))</f>
        <v>7.0000000000000007E-2</v>
      </c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</row>
    <row r="76" spans="1:61">
      <c r="A76" s="141">
        <f t="shared" ref="A76:B76" si="74">A75+1</f>
        <v>74</v>
      </c>
      <c r="B76" s="143">
        <f t="shared" si="74"/>
        <v>2084</v>
      </c>
      <c r="C76" s="144">
        <v>0</v>
      </c>
      <c r="D76" s="143">
        <f t="shared" ca="1" si="0"/>
        <v>0</v>
      </c>
      <c r="E76" s="142"/>
      <c r="F76" s="142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47">
        <f t="shared" ca="1" si="1"/>
        <v>0</v>
      </c>
      <c r="AR76" s="148">
        <f ca="1">IF(AQ76&lt;0,0,HLOOKUP(Page1!$D$38%,'Interest Inflation rate Factor'!$A$2:$R$52,AQ76+1))</f>
        <v>7.0000000000000007E-2</v>
      </c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</row>
    <row r="77" spans="1:61">
      <c r="A77" s="141">
        <f t="shared" ref="A77:B77" si="75">A76+1</f>
        <v>75</v>
      </c>
      <c r="B77" s="143">
        <f t="shared" si="75"/>
        <v>2085</v>
      </c>
      <c r="C77" s="144">
        <v>0</v>
      </c>
      <c r="D77" s="143">
        <f t="shared" ca="1" si="0"/>
        <v>0</v>
      </c>
      <c r="E77" s="142"/>
      <c r="F77" s="142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47">
        <f t="shared" ca="1" si="1"/>
        <v>0</v>
      </c>
      <c r="AR77" s="148">
        <f ca="1">IF(AQ77&lt;0,0,HLOOKUP(Page1!$D$38%,'Interest Inflation rate Factor'!$A$2:$R$52,AQ77+1))</f>
        <v>7.0000000000000007E-2</v>
      </c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</row>
    <row r="78" spans="1:61">
      <c r="A78" s="141">
        <f t="shared" ref="A78:B78" si="76">A77+1</f>
        <v>76</v>
      </c>
      <c r="B78" s="143">
        <f t="shared" si="76"/>
        <v>2086</v>
      </c>
      <c r="C78" s="144">
        <v>0</v>
      </c>
      <c r="D78" s="143">
        <f t="shared" ca="1" si="0"/>
        <v>0</v>
      </c>
      <c r="E78" s="142"/>
      <c r="F78" s="142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47">
        <f t="shared" ca="1" si="1"/>
        <v>0</v>
      </c>
      <c r="AR78" s="148">
        <f ca="1">IF(AQ78&lt;0,0,HLOOKUP(Page1!$D$38%,'Interest Inflation rate Factor'!$A$2:$R$52,AQ78+1))</f>
        <v>7.0000000000000007E-2</v>
      </c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</row>
    <row r="79" spans="1:61">
      <c r="A79" s="141">
        <f t="shared" ref="A79:B79" si="77">A78+1</f>
        <v>77</v>
      </c>
      <c r="B79" s="143">
        <f t="shared" si="77"/>
        <v>2087</v>
      </c>
      <c r="C79" s="144">
        <v>0</v>
      </c>
      <c r="D79" s="143">
        <f t="shared" ca="1" si="0"/>
        <v>0</v>
      </c>
      <c r="E79" s="142"/>
      <c r="F79" s="142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47">
        <f t="shared" ca="1" si="1"/>
        <v>0</v>
      </c>
      <c r="AR79" s="148">
        <f ca="1">IF(AQ79&lt;0,0,HLOOKUP(Page1!$D$38%,'Interest Inflation rate Factor'!$A$2:$R$52,AQ79+1))</f>
        <v>7.0000000000000007E-2</v>
      </c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</row>
    <row r="80" spans="1:61">
      <c r="A80" s="141">
        <f t="shared" ref="A80:B80" si="78">A79+1</f>
        <v>78</v>
      </c>
      <c r="B80" s="143">
        <f t="shared" si="78"/>
        <v>2088</v>
      </c>
      <c r="C80" s="144">
        <v>0</v>
      </c>
      <c r="D80" s="143">
        <f t="shared" ca="1" si="0"/>
        <v>0</v>
      </c>
      <c r="E80" s="142"/>
      <c r="F80" s="142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47">
        <f t="shared" ca="1" si="1"/>
        <v>0</v>
      </c>
      <c r="AR80" s="148">
        <f ca="1">IF(AQ80&lt;0,0,HLOOKUP(Page1!$D$38%,'Interest Inflation rate Factor'!$A$2:$R$52,AQ80+1))</f>
        <v>7.0000000000000007E-2</v>
      </c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</row>
    <row r="81" spans="1:61">
      <c r="A81" s="141">
        <f t="shared" ref="A81:B81" si="79">A80+1</f>
        <v>79</v>
      </c>
      <c r="B81" s="143">
        <f t="shared" si="79"/>
        <v>2089</v>
      </c>
      <c r="C81" s="144">
        <v>0</v>
      </c>
      <c r="D81" s="143">
        <f t="shared" ca="1" si="0"/>
        <v>0</v>
      </c>
      <c r="E81" s="142"/>
      <c r="F81" s="142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47">
        <f t="shared" ca="1" si="1"/>
        <v>0</v>
      </c>
      <c r="AR81" s="148">
        <f ca="1">IF(AQ81&lt;0,0,HLOOKUP(Page1!$D$38%,'Interest Inflation rate Factor'!$A$2:$R$52,AQ81+1))</f>
        <v>7.0000000000000007E-2</v>
      </c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</row>
    <row r="82" spans="1:61">
      <c r="A82" s="141">
        <f t="shared" ref="A82:B82" si="80">A81+1</f>
        <v>80</v>
      </c>
      <c r="B82" s="143">
        <f t="shared" si="80"/>
        <v>2090</v>
      </c>
      <c r="C82" s="144">
        <v>0</v>
      </c>
      <c r="D82" s="143">
        <f t="shared" ca="1" si="0"/>
        <v>0</v>
      </c>
      <c r="E82" s="142"/>
      <c r="F82" s="142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47">
        <f t="shared" ca="1" si="1"/>
        <v>0</v>
      </c>
      <c r="AR82" s="148">
        <f ca="1">IF(AQ82&lt;0,0,HLOOKUP(Page1!$D$38%,'Interest Inflation rate Factor'!$A$2:$R$52,AQ82+1))</f>
        <v>7.0000000000000007E-2</v>
      </c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</row>
    <row r="83" spans="1:61">
      <c r="A83" s="141">
        <f t="shared" ref="A83:B83" si="81">A82+1</f>
        <v>81</v>
      </c>
      <c r="B83" s="143">
        <f t="shared" si="81"/>
        <v>2091</v>
      </c>
      <c r="C83" s="144">
        <v>0</v>
      </c>
      <c r="D83" s="143">
        <f t="shared" ca="1" si="0"/>
        <v>0</v>
      </c>
      <c r="E83" s="142"/>
      <c r="F83" s="142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47">
        <f t="shared" ca="1" si="1"/>
        <v>0</v>
      </c>
      <c r="AR83" s="148">
        <f ca="1">IF(AQ83&lt;0,0,HLOOKUP(Page1!$D$38%,'Interest Inflation rate Factor'!$A$2:$R$52,AQ83+1))</f>
        <v>7.0000000000000007E-2</v>
      </c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</row>
    <row r="84" spans="1:61">
      <c r="A84" s="141">
        <f t="shared" ref="A84:B84" si="82">A83+1</f>
        <v>82</v>
      </c>
      <c r="B84" s="143">
        <f t="shared" si="82"/>
        <v>2092</v>
      </c>
      <c r="C84" s="144">
        <v>0</v>
      </c>
      <c r="D84" s="143">
        <f t="shared" ca="1" si="0"/>
        <v>0</v>
      </c>
      <c r="E84" s="142"/>
      <c r="F84" s="142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47">
        <f t="shared" ca="1" si="1"/>
        <v>0</v>
      </c>
      <c r="AR84" s="148">
        <f ca="1">IF(AQ84&lt;0,0,HLOOKUP(Page1!$D$38%,'Interest Inflation rate Factor'!$A$2:$R$52,AQ84+1))</f>
        <v>7.0000000000000007E-2</v>
      </c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</row>
    <row r="85" spans="1:61">
      <c r="A85" s="141">
        <f t="shared" ref="A85:B85" si="83">A84+1</f>
        <v>83</v>
      </c>
      <c r="B85" s="143">
        <f t="shared" si="83"/>
        <v>2093</v>
      </c>
      <c r="C85" s="144">
        <v>0</v>
      </c>
      <c r="D85" s="143">
        <f t="shared" ca="1" si="0"/>
        <v>0</v>
      </c>
      <c r="E85" s="142"/>
      <c r="F85" s="142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47">
        <f t="shared" ca="1" si="1"/>
        <v>0</v>
      </c>
      <c r="AR85" s="148">
        <f ca="1">IF(AQ85&lt;0,0,HLOOKUP(Page1!$D$38%,'Interest Inflation rate Factor'!$A$2:$R$52,AQ85+1))</f>
        <v>7.0000000000000007E-2</v>
      </c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</row>
    <row r="86" spans="1:61">
      <c r="A86" s="141">
        <f t="shared" ref="A86:B86" si="84">A85+1</f>
        <v>84</v>
      </c>
      <c r="B86" s="143">
        <f t="shared" si="84"/>
        <v>2094</v>
      </c>
      <c r="C86" s="144">
        <v>0</v>
      </c>
      <c r="D86" s="143">
        <f t="shared" ca="1" si="0"/>
        <v>0</v>
      </c>
      <c r="E86" s="142"/>
      <c r="F86" s="142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47">
        <f t="shared" ca="1" si="1"/>
        <v>0</v>
      </c>
      <c r="AR86" s="148">
        <f ca="1">IF(AQ86&lt;0,0,HLOOKUP(Page1!$D$38%,'Interest Inflation rate Factor'!$A$2:$R$52,AQ86+1))</f>
        <v>7.0000000000000007E-2</v>
      </c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</row>
    <row r="87" spans="1:61">
      <c r="A87" s="141">
        <f t="shared" ref="A87:B87" si="85">A86+1</f>
        <v>85</v>
      </c>
      <c r="B87" s="143">
        <f t="shared" si="85"/>
        <v>2095</v>
      </c>
      <c r="C87" s="144">
        <v>0</v>
      </c>
      <c r="D87" s="143">
        <f t="shared" ca="1" si="0"/>
        <v>0</v>
      </c>
      <c r="E87" s="142"/>
      <c r="F87" s="142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47">
        <f t="shared" ca="1" si="1"/>
        <v>0</v>
      </c>
      <c r="AR87" s="148">
        <f ca="1">IF(AQ87&lt;0,0,HLOOKUP(Page1!$D$38%,'Interest Inflation rate Factor'!$A$2:$R$52,AQ87+1))</f>
        <v>7.0000000000000007E-2</v>
      </c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</row>
    <row r="88" spans="1:61">
      <c r="A88" s="141">
        <f t="shared" ref="A88:B88" si="86">A87+1</f>
        <v>86</v>
      </c>
      <c r="B88" s="143">
        <f t="shared" si="86"/>
        <v>2096</v>
      </c>
      <c r="C88" s="144">
        <v>0</v>
      </c>
      <c r="D88" s="143">
        <f t="shared" ca="1" si="0"/>
        <v>0</v>
      </c>
      <c r="E88" s="142"/>
      <c r="F88" s="142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47">
        <f t="shared" ca="1" si="1"/>
        <v>0</v>
      </c>
      <c r="AR88" s="148">
        <f ca="1">IF(AQ88&lt;0,0,HLOOKUP(Page1!$D$38%,'Interest Inflation rate Factor'!$A$2:$R$52,AQ88+1))</f>
        <v>7.0000000000000007E-2</v>
      </c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</row>
    <row r="89" spans="1:61">
      <c r="A89" s="141">
        <f t="shared" ref="A89:B89" si="87">A88+1</f>
        <v>87</v>
      </c>
      <c r="B89" s="143">
        <f t="shared" si="87"/>
        <v>2097</v>
      </c>
      <c r="C89" s="144">
        <v>0</v>
      </c>
      <c r="D89" s="143">
        <f t="shared" ca="1" si="0"/>
        <v>0</v>
      </c>
      <c r="E89" s="142"/>
      <c r="F89" s="142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47">
        <f t="shared" ca="1" si="1"/>
        <v>0</v>
      </c>
      <c r="AR89" s="148">
        <f ca="1">IF(AQ89&lt;0,0,HLOOKUP(Page1!$D$38%,'Interest Inflation rate Factor'!$A$2:$R$52,AQ89+1))</f>
        <v>7.0000000000000007E-2</v>
      </c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</row>
    <row r="90" spans="1:61">
      <c r="A90" s="141">
        <f t="shared" ref="A90:B90" si="88">A89+1</f>
        <v>88</v>
      </c>
      <c r="B90" s="143">
        <f t="shared" si="88"/>
        <v>2098</v>
      </c>
      <c r="C90" s="144">
        <v>0</v>
      </c>
      <c r="D90" s="143">
        <f t="shared" ca="1" si="0"/>
        <v>0</v>
      </c>
      <c r="E90" s="142"/>
      <c r="F90" s="142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47">
        <f t="shared" ca="1" si="1"/>
        <v>0</v>
      </c>
      <c r="AR90" s="148">
        <f ca="1">IF(AQ90&lt;0,0,HLOOKUP(Page1!$D$38%,'Interest Inflation rate Factor'!$A$2:$R$52,AQ90+1))</f>
        <v>7.0000000000000007E-2</v>
      </c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</row>
    <row r="91" spans="1:61">
      <c r="A91" s="141">
        <f t="shared" ref="A91:B91" si="89">A90+1</f>
        <v>89</v>
      </c>
      <c r="B91" s="143">
        <f t="shared" si="89"/>
        <v>2099</v>
      </c>
      <c r="C91" s="144">
        <v>0</v>
      </c>
      <c r="D91" s="143">
        <f t="shared" ca="1" si="0"/>
        <v>0</v>
      </c>
      <c r="E91" s="142"/>
      <c r="F91" s="142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47">
        <f t="shared" ca="1" si="1"/>
        <v>0</v>
      </c>
      <c r="AR91" s="148">
        <f ca="1">IF(AQ91&lt;0,0,HLOOKUP(Page1!$D$38%,'Interest Inflation rate Factor'!$A$2:$R$52,AQ91+1))</f>
        <v>7.0000000000000007E-2</v>
      </c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</row>
    <row r="92" spans="1:61">
      <c r="A92" s="141">
        <f t="shared" ref="A92:B92" si="90">A91+1</f>
        <v>90</v>
      </c>
      <c r="B92" s="143">
        <f t="shared" si="90"/>
        <v>2100</v>
      </c>
      <c r="C92" s="144">
        <v>0</v>
      </c>
      <c r="D92" s="143">
        <f t="shared" ca="1" si="0"/>
        <v>0</v>
      </c>
      <c r="E92" s="142"/>
      <c r="F92" s="142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47">
        <f t="shared" ca="1" si="1"/>
        <v>0</v>
      </c>
      <c r="AR92" s="148">
        <f ca="1">IF(AQ92&lt;0,0,HLOOKUP(Page1!$D$38%,'Interest Inflation rate Factor'!$A$2:$R$52,AQ92+1))</f>
        <v>7.0000000000000007E-2</v>
      </c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</row>
    <row r="93" spans="1:61">
      <c r="A93" s="141">
        <f t="shared" ref="A93:B93" si="91">A92+1</f>
        <v>91</v>
      </c>
      <c r="B93" s="143">
        <f t="shared" si="91"/>
        <v>2101</v>
      </c>
      <c r="C93" s="144">
        <v>0</v>
      </c>
      <c r="D93" s="143">
        <f t="shared" ca="1" si="0"/>
        <v>0</v>
      </c>
      <c r="E93" s="142"/>
      <c r="F93" s="142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47">
        <f t="shared" ca="1" si="1"/>
        <v>0</v>
      </c>
      <c r="AR93" s="148">
        <f ca="1">IF(AQ93&lt;0,0,HLOOKUP(Page1!$D$38%,'Interest Inflation rate Factor'!$A$2:$R$52,AQ93+1))</f>
        <v>7.0000000000000007E-2</v>
      </c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</row>
    <row r="94" spans="1:61">
      <c r="A94" s="141">
        <f t="shared" ref="A94:B94" si="92">A93+1</f>
        <v>92</v>
      </c>
      <c r="B94" s="143">
        <f t="shared" si="92"/>
        <v>2102</v>
      </c>
      <c r="C94" s="144">
        <v>0</v>
      </c>
      <c r="D94" s="143">
        <f t="shared" ca="1" si="0"/>
        <v>0</v>
      </c>
      <c r="E94" s="142"/>
      <c r="F94" s="142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47">
        <f t="shared" ca="1" si="1"/>
        <v>0</v>
      </c>
      <c r="AR94" s="148">
        <f ca="1">IF(AQ94&lt;0,0,HLOOKUP(Page1!$D$38%,'Interest Inflation rate Factor'!$A$2:$R$52,AQ94+1))</f>
        <v>7.0000000000000007E-2</v>
      </c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</row>
    <row r="95" spans="1:61">
      <c r="A95" s="141">
        <f t="shared" ref="A95:B95" si="93">A94+1</f>
        <v>93</v>
      </c>
      <c r="B95" s="143">
        <f t="shared" si="93"/>
        <v>2103</v>
      </c>
      <c r="C95" s="144">
        <v>0</v>
      </c>
      <c r="D95" s="143">
        <f t="shared" ca="1" si="0"/>
        <v>0</v>
      </c>
      <c r="E95" s="142"/>
      <c r="F95" s="142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47">
        <f t="shared" ca="1" si="1"/>
        <v>0</v>
      </c>
      <c r="AR95" s="148">
        <f ca="1">IF(AQ95&lt;0,0,HLOOKUP(Page1!$D$38%,'Interest Inflation rate Factor'!$A$2:$R$52,AQ95+1))</f>
        <v>7.0000000000000007E-2</v>
      </c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</row>
    <row r="96" spans="1:61">
      <c r="A96" s="141">
        <f t="shared" ref="A96:B96" si="94">A95+1</f>
        <v>94</v>
      </c>
      <c r="B96" s="143">
        <f t="shared" si="94"/>
        <v>2104</v>
      </c>
      <c r="C96" s="144">
        <v>0</v>
      </c>
      <c r="D96" s="143">
        <f t="shared" ca="1" si="0"/>
        <v>0</v>
      </c>
      <c r="E96" s="142"/>
      <c r="F96" s="142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47">
        <f t="shared" ca="1" si="1"/>
        <v>0</v>
      </c>
      <c r="AR96" s="148">
        <f ca="1">IF(AQ96&lt;0,0,HLOOKUP(Page1!$D$38%,'Interest Inflation rate Factor'!$A$2:$R$52,AQ96+1))</f>
        <v>7.0000000000000007E-2</v>
      </c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</row>
    <row r="97" spans="1:61">
      <c r="A97" s="141">
        <f t="shared" ref="A97:B97" si="95">A96+1</f>
        <v>95</v>
      </c>
      <c r="B97" s="143">
        <f t="shared" si="95"/>
        <v>2105</v>
      </c>
      <c r="C97" s="144">
        <v>0</v>
      </c>
      <c r="D97" s="143">
        <f t="shared" ca="1" si="0"/>
        <v>0</v>
      </c>
      <c r="E97" s="142"/>
      <c r="F97" s="142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47">
        <f t="shared" ca="1" si="1"/>
        <v>0</v>
      </c>
      <c r="AR97" s="148">
        <f ca="1">IF(AQ97&lt;0,0,HLOOKUP(Page1!$D$38%,'Interest Inflation rate Factor'!$A$2:$R$52,AQ97+1))</f>
        <v>7.0000000000000007E-2</v>
      </c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</row>
    <row r="98" spans="1:61">
      <c r="A98" s="141">
        <f t="shared" ref="A98:B98" si="96">A97+1</f>
        <v>96</v>
      </c>
      <c r="B98" s="143">
        <f t="shared" si="96"/>
        <v>2106</v>
      </c>
      <c r="C98" s="144">
        <v>0</v>
      </c>
      <c r="D98" s="143">
        <f t="shared" ca="1" si="0"/>
        <v>0</v>
      </c>
      <c r="E98" s="142"/>
      <c r="F98" s="142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47">
        <f t="shared" ca="1" si="1"/>
        <v>0</v>
      </c>
      <c r="AR98" s="148">
        <f ca="1">IF(AQ98&lt;0,0,HLOOKUP(Page1!$D$38%,'Interest Inflation rate Factor'!$A$2:$R$52,AQ98+1))</f>
        <v>7.0000000000000007E-2</v>
      </c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</row>
    <row r="99" spans="1:61">
      <c r="A99" s="141">
        <f t="shared" ref="A99:B99" si="97">A98+1</f>
        <v>97</v>
      </c>
      <c r="B99" s="143">
        <f t="shared" si="97"/>
        <v>2107</v>
      </c>
      <c r="C99" s="144">
        <v>0</v>
      </c>
      <c r="D99" s="143">
        <f t="shared" ca="1" si="0"/>
        <v>0</v>
      </c>
      <c r="E99" s="142"/>
      <c r="F99" s="142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47">
        <f t="shared" ca="1" si="1"/>
        <v>0</v>
      </c>
      <c r="AR99" s="148">
        <f ca="1">IF(AQ99&lt;0,0,HLOOKUP(Page1!$D$38%,'Interest Inflation rate Factor'!$A$2:$R$52,AQ99+1))</f>
        <v>7.0000000000000007E-2</v>
      </c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</row>
    <row r="100" spans="1:61">
      <c r="A100" s="141">
        <f t="shared" ref="A100:B100" si="98">A99+1</f>
        <v>98</v>
      </c>
      <c r="B100" s="143">
        <f t="shared" si="98"/>
        <v>2108</v>
      </c>
      <c r="C100" s="144">
        <v>0</v>
      </c>
      <c r="D100" s="143">
        <f t="shared" ca="1" si="0"/>
        <v>0</v>
      </c>
      <c r="E100" s="142"/>
      <c r="F100" s="142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47">
        <f t="shared" ca="1" si="1"/>
        <v>0</v>
      </c>
      <c r="AR100" s="148">
        <f ca="1">IF(AQ100&lt;0,0,HLOOKUP(Page1!$D$38%,'Interest Inflation rate Factor'!$A$2:$R$52,AQ100+1))</f>
        <v>7.0000000000000007E-2</v>
      </c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</row>
    <row r="101" spans="1:61">
      <c r="A101" s="141">
        <f t="shared" ref="A101:B101" si="99">A100+1</f>
        <v>99</v>
      </c>
      <c r="B101" s="143">
        <f t="shared" si="99"/>
        <v>2109</v>
      </c>
      <c r="C101" s="144">
        <v>0</v>
      </c>
      <c r="D101" s="143">
        <f t="shared" ca="1" si="0"/>
        <v>0</v>
      </c>
      <c r="E101" s="142"/>
      <c r="F101" s="142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47">
        <f t="shared" ca="1" si="1"/>
        <v>0</v>
      </c>
      <c r="AR101" s="148">
        <f ca="1">IF(AQ101&lt;0,0,HLOOKUP(Page1!$D$38%,'Interest Inflation rate Factor'!$A$2:$R$52,AQ101+1))</f>
        <v>7.0000000000000007E-2</v>
      </c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</row>
    <row r="102" spans="1:61">
      <c r="A102" s="141">
        <f t="shared" ref="A102:B102" si="100">A101+1</f>
        <v>100</v>
      </c>
      <c r="B102" s="143">
        <f t="shared" si="100"/>
        <v>2110</v>
      </c>
      <c r="C102" s="144">
        <v>0</v>
      </c>
      <c r="D102" s="143">
        <f t="shared" ca="1" si="0"/>
        <v>0</v>
      </c>
      <c r="E102" s="142"/>
      <c r="F102" s="142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47">
        <f t="shared" ca="1" si="1"/>
        <v>0</v>
      </c>
      <c r="AR102" s="148">
        <f ca="1">IF(AQ102&lt;0,0,HLOOKUP(Page1!$D$38%,'Interest Inflation rate Factor'!$A$2:$R$52,AQ102+1))</f>
        <v>7.0000000000000007E-2</v>
      </c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</row>
    <row r="103" spans="1:61">
      <c r="A103" s="141">
        <f t="shared" ref="A103:B103" si="101">A102+1</f>
        <v>101</v>
      </c>
      <c r="B103" s="143">
        <f t="shared" si="101"/>
        <v>2111</v>
      </c>
      <c r="C103" s="144">
        <v>0</v>
      </c>
      <c r="D103" s="143">
        <f t="shared" ca="1" si="0"/>
        <v>0</v>
      </c>
      <c r="E103" s="142"/>
      <c r="F103" s="142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47">
        <f t="shared" ca="1" si="1"/>
        <v>0</v>
      </c>
      <c r="AR103" s="148">
        <f ca="1">IF(AQ103&lt;0,0,HLOOKUP(Page1!$D$38%,'Interest Inflation rate Factor'!$A$2:$R$52,AQ103+1))</f>
        <v>7.0000000000000007E-2</v>
      </c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  <c r="BI103" s="139"/>
    </row>
    <row r="104" spans="1:61">
      <c r="A104" s="141">
        <f t="shared" ref="A104:B104" si="102">A103+1</f>
        <v>102</v>
      </c>
      <c r="B104" s="143">
        <f t="shared" si="102"/>
        <v>2112</v>
      </c>
      <c r="C104" s="144">
        <v>0</v>
      </c>
      <c r="D104" s="143">
        <f t="shared" ca="1" si="0"/>
        <v>0</v>
      </c>
      <c r="E104" s="142"/>
      <c r="F104" s="142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47">
        <f t="shared" ca="1" si="1"/>
        <v>0</v>
      </c>
      <c r="AR104" s="148">
        <f ca="1">IF(AQ104&lt;0,0,HLOOKUP(Page1!$D$38%,'Interest Inflation rate Factor'!$A$2:$R$52,AQ104+1))</f>
        <v>7.0000000000000007E-2</v>
      </c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</row>
    <row r="105" spans="1:61">
      <c r="A105" s="141">
        <f t="shared" ref="A105:B105" si="103">A104+1</f>
        <v>103</v>
      </c>
      <c r="B105" s="143">
        <f t="shared" si="103"/>
        <v>2113</v>
      </c>
      <c r="C105" s="144">
        <v>0</v>
      </c>
      <c r="D105" s="143">
        <f t="shared" ca="1" si="0"/>
        <v>0</v>
      </c>
      <c r="E105" s="142"/>
      <c r="F105" s="142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47">
        <f t="shared" ca="1" si="1"/>
        <v>0</v>
      </c>
      <c r="AR105" s="148">
        <f ca="1">IF(AQ105&lt;0,0,HLOOKUP(Page1!$D$38%,'Interest Inflation rate Factor'!$A$2:$R$52,AQ105+1))</f>
        <v>7.0000000000000007E-2</v>
      </c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  <c r="BI105" s="139"/>
    </row>
    <row r="106" spans="1:61">
      <c r="A106" s="141">
        <f t="shared" ref="A106:B106" si="104">A105+1</f>
        <v>104</v>
      </c>
      <c r="B106" s="143">
        <f t="shared" si="104"/>
        <v>2114</v>
      </c>
      <c r="C106" s="144">
        <v>0</v>
      </c>
      <c r="D106" s="143">
        <f t="shared" ca="1" si="0"/>
        <v>0</v>
      </c>
      <c r="E106" s="142"/>
      <c r="F106" s="142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47">
        <f t="shared" ca="1" si="1"/>
        <v>0</v>
      </c>
      <c r="AR106" s="148">
        <f ca="1">IF(AQ106&lt;0,0,HLOOKUP(Page1!$D$38%,'Interest Inflation rate Factor'!$A$2:$R$52,AQ106+1))</f>
        <v>7.0000000000000007E-2</v>
      </c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</row>
    <row r="107" spans="1:61">
      <c r="A107" s="141">
        <f t="shared" ref="A107:B107" si="105">A106+1</f>
        <v>105</v>
      </c>
      <c r="B107" s="143">
        <f t="shared" si="105"/>
        <v>2115</v>
      </c>
      <c r="C107" s="144">
        <v>0</v>
      </c>
      <c r="D107" s="143">
        <f t="shared" ca="1" si="0"/>
        <v>0</v>
      </c>
      <c r="E107" s="142"/>
      <c r="F107" s="142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47">
        <f t="shared" ca="1" si="1"/>
        <v>0</v>
      </c>
      <c r="AR107" s="148">
        <f ca="1">IF(AQ107&lt;0,0,HLOOKUP(Page1!$D$38%,'Interest Inflation rate Factor'!$A$2:$R$52,AQ107+1))</f>
        <v>7.0000000000000007E-2</v>
      </c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</row>
    <row r="108" spans="1:61">
      <c r="A108" s="141">
        <f t="shared" ref="A108:B108" si="106">A107+1</f>
        <v>106</v>
      </c>
      <c r="B108" s="143">
        <f t="shared" si="106"/>
        <v>2116</v>
      </c>
      <c r="C108" s="144">
        <v>0</v>
      </c>
      <c r="D108" s="143">
        <f t="shared" ca="1" si="0"/>
        <v>0</v>
      </c>
      <c r="E108" s="142"/>
      <c r="F108" s="142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47">
        <f t="shared" ca="1" si="1"/>
        <v>0</v>
      </c>
      <c r="AR108" s="148">
        <f ca="1">IF(AQ108&lt;0,0,HLOOKUP(Page1!$D$38%,'Interest Inflation rate Factor'!$A$2:$R$52,AQ108+1))</f>
        <v>7.0000000000000007E-2</v>
      </c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</row>
    <row r="109" spans="1:61">
      <c r="A109" s="141">
        <f t="shared" ref="A109:B109" si="107">A108+1</f>
        <v>107</v>
      </c>
      <c r="B109" s="143">
        <f t="shared" si="107"/>
        <v>2117</v>
      </c>
      <c r="C109" s="144">
        <v>0</v>
      </c>
      <c r="D109" s="143">
        <f t="shared" ca="1" si="0"/>
        <v>0</v>
      </c>
      <c r="E109" s="142"/>
      <c r="F109" s="142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47">
        <f t="shared" ca="1" si="1"/>
        <v>0</v>
      </c>
      <c r="AR109" s="148">
        <f ca="1">IF(AQ109&lt;0,0,HLOOKUP(Page1!$D$38%,'Interest Inflation rate Factor'!$A$2:$R$52,AQ109+1))</f>
        <v>7.0000000000000007E-2</v>
      </c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</row>
    <row r="110" spans="1:61">
      <c r="A110" s="141"/>
      <c r="B110" s="141"/>
      <c r="C110" s="141" t="s">
        <v>66</v>
      </c>
      <c r="D110" s="143">
        <f ca="1">SUM(D3:D109)</f>
        <v>0</v>
      </c>
      <c r="E110" s="142"/>
      <c r="F110" s="142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42"/>
      <c r="AR110" s="148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</row>
    <row r="111" spans="1:61">
      <c r="A111" s="139"/>
      <c r="B111" s="139"/>
      <c r="C111" s="139"/>
      <c r="D111" s="147"/>
      <c r="E111" s="142"/>
      <c r="F111" s="142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42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</row>
    <row r="112" spans="1:61">
      <c r="A112" s="139"/>
      <c r="B112" s="139"/>
      <c r="C112" s="139"/>
      <c r="D112" s="147"/>
      <c r="E112" s="142"/>
      <c r="F112" s="142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42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</row>
    <row r="113" spans="1:61">
      <c r="A113" s="139"/>
      <c r="B113" s="139"/>
      <c r="C113" s="139"/>
      <c r="D113" s="147"/>
      <c r="E113" s="142"/>
      <c r="F113" s="142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42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</row>
    <row r="114" spans="1:61">
      <c r="A114" s="139"/>
      <c r="B114" s="139"/>
      <c r="C114" s="139"/>
      <c r="D114" s="147"/>
      <c r="E114" s="142"/>
      <c r="F114" s="142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42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</row>
    <row r="115" spans="1:61">
      <c r="A115" s="139"/>
      <c r="B115" s="139"/>
      <c r="C115" s="139"/>
      <c r="D115" s="147"/>
      <c r="E115" s="142"/>
      <c r="F115" s="142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42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</row>
    <row r="116" spans="1:61">
      <c r="A116" s="139"/>
      <c r="B116" s="139"/>
      <c r="C116" s="139"/>
      <c r="D116" s="147"/>
      <c r="E116" s="142"/>
      <c r="F116" s="142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42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</row>
    <row r="117" spans="1:61">
      <c r="A117" s="139"/>
      <c r="B117" s="139"/>
      <c r="C117" s="139"/>
      <c r="D117" s="147"/>
      <c r="E117" s="142"/>
      <c r="F117" s="142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42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</row>
    <row r="118" spans="1:61">
      <c r="A118" s="139"/>
      <c r="B118" s="139"/>
      <c r="C118" s="139"/>
      <c r="D118" s="147"/>
      <c r="E118" s="142"/>
      <c r="F118" s="142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42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</row>
    <row r="119" spans="1:61">
      <c r="A119" s="139"/>
      <c r="B119" s="139"/>
      <c r="C119" s="139"/>
      <c r="D119" s="147"/>
      <c r="E119" s="142"/>
      <c r="F119" s="142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42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</row>
    <row r="120" spans="1:61">
      <c r="A120" s="139"/>
      <c r="B120" s="139"/>
      <c r="C120" s="139"/>
      <c r="D120" s="147"/>
      <c r="E120" s="142"/>
      <c r="F120" s="142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42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</row>
    <row r="121" spans="1:61">
      <c r="A121" s="139"/>
      <c r="B121" s="139"/>
      <c r="C121" s="139"/>
      <c r="D121" s="147"/>
      <c r="E121" s="142"/>
      <c r="F121" s="142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42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</row>
    <row r="122" spans="1:61">
      <c r="A122" s="139"/>
      <c r="B122" s="139"/>
      <c r="C122" s="139"/>
      <c r="D122" s="147"/>
      <c r="E122" s="142"/>
      <c r="F122" s="142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42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</row>
    <row r="123" spans="1:61">
      <c r="A123" s="139"/>
      <c r="B123" s="139"/>
      <c r="C123" s="139"/>
      <c r="D123" s="147"/>
      <c r="E123" s="142"/>
      <c r="F123" s="142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42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</row>
    <row r="124" spans="1:61">
      <c r="A124" s="139"/>
      <c r="B124" s="139"/>
      <c r="C124" s="139"/>
      <c r="D124" s="147"/>
      <c r="E124" s="142"/>
      <c r="F124" s="142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42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</row>
    <row r="125" spans="1:61">
      <c r="A125" s="139"/>
      <c r="B125" s="139"/>
      <c r="C125" s="139"/>
      <c r="D125" s="147"/>
      <c r="E125" s="142"/>
      <c r="F125" s="142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42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</row>
    <row r="126" spans="1:61">
      <c r="A126" s="139"/>
      <c r="B126" s="139"/>
      <c r="C126" s="139"/>
      <c r="D126" s="147"/>
      <c r="E126" s="142"/>
      <c r="F126" s="142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42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</row>
    <row r="127" spans="1:61">
      <c r="A127" s="139"/>
      <c r="B127" s="139"/>
      <c r="C127" s="139"/>
      <c r="D127" s="147"/>
      <c r="E127" s="142"/>
      <c r="F127" s="142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42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</row>
    <row r="128" spans="1:61">
      <c r="A128" s="139"/>
      <c r="B128" s="139"/>
      <c r="C128" s="139"/>
      <c r="D128" s="147"/>
      <c r="E128" s="142"/>
      <c r="F128" s="142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42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</row>
    <row r="129" spans="1:61">
      <c r="A129" s="139"/>
      <c r="B129" s="139"/>
      <c r="C129" s="139"/>
      <c r="D129" s="147"/>
      <c r="E129" s="142"/>
      <c r="F129" s="142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42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</row>
    <row r="130" spans="1:61">
      <c r="A130" s="139"/>
      <c r="B130" s="139"/>
      <c r="C130" s="139"/>
      <c r="D130" s="147"/>
      <c r="E130" s="142"/>
      <c r="F130" s="142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42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</row>
    <row r="131" spans="1:61">
      <c r="A131" s="139"/>
      <c r="B131" s="139"/>
      <c r="C131" s="139"/>
      <c r="D131" s="147"/>
      <c r="E131" s="142"/>
      <c r="F131" s="142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42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</row>
    <row r="132" spans="1:61">
      <c r="A132" s="139"/>
      <c r="B132" s="139"/>
      <c r="C132" s="139"/>
      <c r="D132" s="147"/>
      <c r="E132" s="142"/>
      <c r="F132" s="142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42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</row>
    <row r="133" spans="1:61">
      <c r="A133" s="139"/>
      <c r="B133" s="139"/>
      <c r="C133" s="139"/>
      <c r="D133" s="147"/>
      <c r="E133" s="142"/>
      <c r="F133" s="142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42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</row>
    <row r="134" spans="1:61">
      <c r="A134" s="139"/>
      <c r="B134" s="139"/>
      <c r="C134" s="139"/>
      <c r="D134" s="147"/>
      <c r="E134" s="142"/>
      <c r="F134" s="142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42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</row>
    <row r="135" spans="1:61">
      <c r="A135" s="139"/>
      <c r="B135" s="139"/>
      <c r="C135" s="139"/>
      <c r="D135" s="147"/>
      <c r="E135" s="142"/>
      <c r="F135" s="142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42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</row>
    <row r="136" spans="1:61">
      <c r="A136" s="139"/>
      <c r="B136" s="139"/>
      <c r="C136" s="139"/>
      <c r="D136" s="147"/>
      <c r="E136" s="142"/>
      <c r="F136" s="142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42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</row>
    <row r="137" spans="1:61">
      <c r="A137" s="139"/>
      <c r="B137" s="139"/>
      <c r="C137" s="139"/>
      <c r="D137" s="147"/>
      <c r="E137" s="142"/>
      <c r="F137" s="142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42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</row>
    <row r="138" spans="1:61">
      <c r="A138" s="139"/>
      <c r="B138" s="139"/>
      <c r="C138" s="139"/>
      <c r="D138" s="147"/>
      <c r="E138" s="142"/>
      <c r="F138" s="142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42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  <c r="BI138" s="139"/>
    </row>
    <row r="139" spans="1:61">
      <c r="A139" s="139"/>
      <c r="B139" s="139"/>
      <c r="C139" s="139"/>
      <c r="D139" s="147"/>
      <c r="E139" s="142"/>
      <c r="F139" s="142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42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</row>
    <row r="140" spans="1:61">
      <c r="A140" s="139"/>
      <c r="B140" s="139"/>
      <c r="C140" s="139"/>
      <c r="D140" s="147"/>
      <c r="E140" s="142"/>
      <c r="F140" s="142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42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</row>
    <row r="141" spans="1:61">
      <c r="A141" s="139"/>
      <c r="B141" s="139"/>
      <c r="C141" s="139"/>
      <c r="D141" s="147"/>
      <c r="E141" s="142"/>
      <c r="F141" s="142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42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</row>
    <row r="142" spans="1:61">
      <c r="A142" s="139"/>
      <c r="B142" s="139"/>
      <c r="C142" s="139"/>
      <c r="D142" s="147"/>
      <c r="E142" s="142"/>
      <c r="F142" s="142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42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</row>
    <row r="143" spans="1:61">
      <c r="A143" s="139"/>
      <c r="B143" s="139"/>
      <c r="C143" s="139"/>
      <c r="D143" s="147"/>
      <c r="E143" s="142"/>
      <c r="F143" s="142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42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</row>
    <row r="144" spans="1:61">
      <c r="A144" s="139"/>
      <c r="B144" s="139"/>
      <c r="C144" s="139"/>
      <c r="D144" s="147"/>
      <c r="E144" s="142"/>
      <c r="F144" s="142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42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  <c r="BI144" s="139"/>
    </row>
    <row r="145" spans="1:61">
      <c r="A145" s="139"/>
      <c r="B145" s="139"/>
      <c r="C145" s="139"/>
      <c r="D145" s="147"/>
      <c r="E145" s="142"/>
      <c r="F145" s="142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42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</row>
    <row r="146" spans="1:61">
      <c r="A146" s="139"/>
      <c r="B146" s="139"/>
      <c r="C146" s="139"/>
      <c r="D146" s="147"/>
      <c r="E146" s="142"/>
      <c r="F146" s="142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42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</row>
    <row r="147" spans="1:61">
      <c r="A147" s="139"/>
      <c r="B147" s="139"/>
      <c r="C147" s="139"/>
      <c r="D147" s="147"/>
      <c r="E147" s="142"/>
      <c r="F147" s="142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42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</row>
    <row r="148" spans="1:61">
      <c r="A148" s="139"/>
      <c r="B148" s="139"/>
      <c r="C148" s="139"/>
      <c r="D148" s="147"/>
      <c r="E148" s="142"/>
      <c r="F148" s="142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42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</row>
    <row r="149" spans="1:61">
      <c r="A149" s="139"/>
      <c r="B149" s="139"/>
      <c r="C149" s="139"/>
      <c r="D149" s="147"/>
      <c r="E149" s="142"/>
      <c r="F149" s="142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42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  <c r="BI149" s="139"/>
    </row>
    <row r="150" spans="1:61">
      <c r="A150" s="139"/>
      <c r="B150" s="139"/>
      <c r="C150" s="139"/>
      <c r="D150" s="147"/>
      <c r="E150" s="142"/>
      <c r="F150" s="142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42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  <c r="BI150" s="139"/>
    </row>
    <row r="151" spans="1:61">
      <c r="A151" s="139"/>
      <c r="B151" s="139"/>
      <c r="C151" s="139"/>
      <c r="D151" s="147"/>
      <c r="E151" s="142"/>
      <c r="F151" s="142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42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  <c r="BI151" s="139"/>
    </row>
    <row r="152" spans="1:61">
      <c r="A152" s="139"/>
      <c r="B152" s="139"/>
      <c r="C152" s="139"/>
      <c r="D152" s="147"/>
      <c r="E152" s="142"/>
      <c r="F152" s="142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42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  <c r="BI152" s="139"/>
    </row>
    <row r="153" spans="1:61">
      <c r="A153" s="139"/>
      <c r="B153" s="139"/>
      <c r="C153" s="139"/>
      <c r="D153" s="147"/>
      <c r="E153" s="142"/>
      <c r="F153" s="142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42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  <c r="BI153" s="139"/>
    </row>
    <row r="154" spans="1:61">
      <c r="A154" s="139"/>
      <c r="B154" s="139"/>
      <c r="C154" s="139"/>
      <c r="D154" s="147"/>
      <c r="E154" s="142"/>
      <c r="F154" s="142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42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  <c r="BI154" s="139"/>
    </row>
    <row r="155" spans="1:61">
      <c r="A155" s="139"/>
      <c r="B155" s="139"/>
      <c r="C155" s="139"/>
      <c r="D155" s="147"/>
      <c r="E155" s="142"/>
      <c r="F155" s="142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42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</row>
    <row r="156" spans="1:61">
      <c r="A156" s="139"/>
      <c r="B156" s="139"/>
      <c r="C156" s="139"/>
      <c r="D156" s="147"/>
      <c r="E156" s="142"/>
      <c r="F156" s="142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42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  <c r="BI156" s="139"/>
    </row>
    <row r="157" spans="1:61">
      <c r="A157" s="139"/>
      <c r="B157" s="139"/>
      <c r="C157" s="139"/>
      <c r="D157" s="147"/>
      <c r="E157" s="142"/>
      <c r="F157" s="142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42"/>
      <c r="AR157" s="139"/>
      <c r="AS157" s="139"/>
      <c r="AT157" s="139"/>
      <c r="AU157" s="139"/>
      <c r="AV157" s="139"/>
      <c r="AW157" s="139"/>
      <c r="AX157" s="139"/>
      <c r="AY157" s="139"/>
      <c r="AZ157" s="139"/>
      <c r="BA157" s="139"/>
      <c r="BB157" s="139"/>
      <c r="BC157" s="139"/>
      <c r="BD157" s="139"/>
      <c r="BE157" s="139"/>
      <c r="BF157" s="139"/>
      <c r="BG157" s="139"/>
      <c r="BH157" s="139"/>
      <c r="BI157" s="139"/>
    </row>
    <row r="158" spans="1:61">
      <c r="A158" s="139"/>
      <c r="B158" s="139"/>
      <c r="C158" s="139"/>
      <c r="D158" s="147"/>
      <c r="E158" s="142"/>
      <c r="F158" s="142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9"/>
      <c r="AK158" s="139"/>
      <c r="AL158" s="139"/>
      <c r="AM158" s="139"/>
      <c r="AN158" s="139"/>
      <c r="AO158" s="139"/>
      <c r="AP158" s="139"/>
      <c r="AQ158" s="142"/>
      <c r="AR158" s="139"/>
      <c r="AS158" s="139"/>
      <c r="AT158" s="139"/>
      <c r="AU158" s="139"/>
      <c r="AV158" s="139"/>
      <c r="AW158" s="139"/>
      <c r="AX158" s="139"/>
      <c r="AY158" s="139"/>
      <c r="AZ158" s="139"/>
      <c r="BA158" s="139"/>
      <c r="BB158" s="139"/>
      <c r="BC158" s="139"/>
      <c r="BD158" s="139"/>
      <c r="BE158" s="139"/>
      <c r="BF158" s="139"/>
      <c r="BG158" s="139"/>
      <c r="BH158" s="139"/>
      <c r="BI158" s="139"/>
    </row>
    <row r="159" spans="1:61">
      <c r="A159" s="139"/>
      <c r="B159" s="139"/>
      <c r="C159" s="139"/>
      <c r="D159" s="147"/>
      <c r="E159" s="142"/>
      <c r="F159" s="142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42"/>
      <c r="AR159" s="139"/>
      <c r="AS159" s="139"/>
      <c r="AT159" s="139"/>
      <c r="AU159" s="139"/>
      <c r="AV159" s="139"/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  <c r="BI159" s="139"/>
    </row>
    <row r="160" spans="1:61">
      <c r="A160" s="139"/>
      <c r="B160" s="139"/>
      <c r="C160" s="139"/>
      <c r="D160" s="147"/>
      <c r="E160" s="142"/>
      <c r="F160" s="142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39"/>
      <c r="AN160" s="139"/>
      <c r="AO160" s="139"/>
      <c r="AP160" s="139"/>
      <c r="AQ160" s="142"/>
      <c r="AR160" s="139"/>
      <c r="AS160" s="139"/>
      <c r="AT160" s="139"/>
      <c r="AU160" s="139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  <c r="BI160" s="139"/>
    </row>
    <row r="161" spans="1:61">
      <c r="A161" s="139"/>
      <c r="B161" s="139"/>
      <c r="C161" s="139"/>
      <c r="D161" s="147"/>
      <c r="E161" s="142"/>
      <c r="F161" s="142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42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39"/>
      <c r="BF161" s="139"/>
      <c r="BG161" s="139"/>
      <c r="BH161" s="139"/>
      <c r="BI161" s="139"/>
    </row>
    <row r="162" spans="1:61">
      <c r="A162" s="139"/>
      <c r="B162" s="139"/>
      <c r="C162" s="139"/>
      <c r="D162" s="147"/>
      <c r="E162" s="142"/>
      <c r="F162" s="142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42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  <c r="BI162" s="139"/>
    </row>
    <row r="163" spans="1:61">
      <c r="A163" s="139"/>
      <c r="B163" s="139"/>
      <c r="C163" s="139"/>
      <c r="D163" s="147"/>
      <c r="E163" s="142"/>
      <c r="F163" s="142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42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  <c r="BI163" s="139"/>
    </row>
    <row r="164" spans="1:61">
      <c r="A164" s="139"/>
      <c r="B164" s="139"/>
      <c r="C164" s="139"/>
      <c r="D164" s="147"/>
      <c r="E164" s="142"/>
      <c r="F164" s="142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39"/>
      <c r="AP164" s="139"/>
      <c r="AQ164" s="142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  <c r="BI164" s="139"/>
    </row>
    <row r="165" spans="1:61">
      <c r="A165" s="139"/>
      <c r="B165" s="139"/>
      <c r="C165" s="139"/>
      <c r="D165" s="147"/>
      <c r="E165" s="142"/>
      <c r="F165" s="142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42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139"/>
      <c r="BD165" s="139"/>
      <c r="BE165" s="139"/>
      <c r="BF165" s="139"/>
      <c r="BG165" s="139"/>
      <c r="BH165" s="139"/>
      <c r="BI165" s="139"/>
    </row>
    <row r="166" spans="1:61">
      <c r="A166" s="139"/>
      <c r="B166" s="139"/>
      <c r="C166" s="139"/>
      <c r="D166" s="147"/>
      <c r="E166" s="142"/>
      <c r="F166" s="142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42"/>
      <c r="AR166" s="139"/>
      <c r="AS166" s="139"/>
      <c r="AT166" s="139"/>
      <c r="AU166" s="139"/>
      <c r="AV166" s="139"/>
      <c r="AW166" s="139"/>
      <c r="AX166" s="139"/>
      <c r="AY166" s="139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</row>
    <row r="167" spans="1:61">
      <c r="A167" s="139"/>
      <c r="B167" s="139"/>
      <c r="C167" s="139"/>
      <c r="D167" s="147"/>
      <c r="E167" s="142"/>
      <c r="F167" s="142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42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  <c r="BI167" s="139"/>
    </row>
    <row r="168" spans="1:61">
      <c r="A168" s="139"/>
      <c r="B168" s="139"/>
      <c r="C168" s="139"/>
      <c r="D168" s="147"/>
      <c r="E168" s="142"/>
      <c r="F168" s="142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42"/>
      <c r="AR168" s="139"/>
      <c r="AS168" s="139"/>
      <c r="AT168" s="139"/>
      <c r="AU168" s="139"/>
      <c r="AV168" s="139"/>
      <c r="AW168" s="139"/>
      <c r="AX168" s="139"/>
      <c r="AY168" s="139"/>
      <c r="AZ168" s="139"/>
      <c r="BA168" s="139"/>
      <c r="BB168" s="139"/>
      <c r="BC168" s="139"/>
      <c r="BD168" s="139"/>
      <c r="BE168" s="139"/>
      <c r="BF168" s="139"/>
      <c r="BG168" s="139"/>
      <c r="BH168" s="139"/>
      <c r="BI168" s="139"/>
    </row>
    <row r="169" spans="1:61">
      <c r="A169" s="139"/>
      <c r="B169" s="139"/>
      <c r="C169" s="139"/>
      <c r="D169" s="147"/>
      <c r="E169" s="142"/>
      <c r="F169" s="142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42"/>
      <c r="AR169" s="139"/>
      <c r="AS169" s="139"/>
      <c r="AT169" s="139"/>
      <c r="AU169" s="139"/>
      <c r="AV169" s="139"/>
      <c r="AW169" s="139"/>
      <c r="AX169" s="139"/>
      <c r="AY169" s="139"/>
      <c r="AZ169" s="139"/>
      <c r="BA169" s="139"/>
      <c r="BB169" s="139"/>
      <c r="BC169" s="139"/>
      <c r="BD169" s="139"/>
      <c r="BE169" s="139"/>
      <c r="BF169" s="139"/>
      <c r="BG169" s="139"/>
      <c r="BH169" s="139"/>
      <c r="BI169" s="139"/>
    </row>
    <row r="170" spans="1:61">
      <c r="A170" s="139"/>
      <c r="B170" s="139"/>
      <c r="C170" s="139"/>
      <c r="D170" s="147"/>
      <c r="E170" s="142"/>
      <c r="F170" s="142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42"/>
      <c r="AR170" s="139"/>
      <c r="AS170" s="139"/>
      <c r="AT170" s="139"/>
      <c r="AU170" s="139"/>
      <c r="AV170" s="139"/>
      <c r="AW170" s="139"/>
      <c r="AX170" s="139"/>
      <c r="AY170" s="139"/>
      <c r="AZ170" s="139"/>
      <c r="BA170" s="139"/>
      <c r="BB170" s="139"/>
      <c r="BC170" s="139"/>
      <c r="BD170" s="139"/>
      <c r="BE170" s="139"/>
      <c r="BF170" s="139"/>
      <c r="BG170" s="139"/>
      <c r="BH170" s="139"/>
      <c r="BI170" s="139"/>
    </row>
    <row r="171" spans="1:61">
      <c r="A171" s="139"/>
      <c r="B171" s="139"/>
      <c r="C171" s="139"/>
      <c r="D171" s="147"/>
      <c r="E171" s="142"/>
      <c r="F171" s="142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Q171" s="142"/>
      <c r="AR171" s="139"/>
      <c r="AS171" s="139"/>
      <c r="AT171" s="139"/>
      <c r="AU171" s="139"/>
      <c r="AV171" s="139"/>
      <c r="AW171" s="139"/>
      <c r="AX171" s="139"/>
      <c r="AY171" s="139"/>
      <c r="AZ171" s="139"/>
      <c r="BA171" s="139"/>
      <c r="BB171" s="139"/>
      <c r="BC171" s="139"/>
      <c r="BD171" s="139"/>
      <c r="BE171" s="139"/>
      <c r="BF171" s="139"/>
      <c r="BG171" s="139"/>
      <c r="BH171" s="139"/>
      <c r="BI171" s="139"/>
    </row>
    <row r="172" spans="1:61">
      <c r="A172" s="139"/>
      <c r="B172" s="139"/>
      <c r="C172" s="139"/>
      <c r="D172" s="147"/>
      <c r="E172" s="142"/>
      <c r="F172" s="142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42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  <c r="BI172" s="139"/>
    </row>
    <row r="173" spans="1:61">
      <c r="A173" s="139"/>
      <c r="B173" s="139"/>
      <c r="C173" s="139"/>
      <c r="D173" s="147"/>
      <c r="E173" s="142"/>
      <c r="F173" s="142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42"/>
      <c r="AR173" s="139"/>
      <c r="AS173" s="139"/>
      <c r="AT173" s="139"/>
      <c r="AU173" s="139"/>
      <c r="AV173" s="139"/>
      <c r="AW173" s="139"/>
      <c r="AX173" s="139"/>
      <c r="AY173" s="139"/>
      <c r="AZ173" s="139"/>
      <c r="BA173" s="139"/>
      <c r="BB173" s="139"/>
      <c r="BC173" s="139"/>
      <c r="BD173" s="139"/>
      <c r="BE173" s="139"/>
      <c r="BF173" s="139"/>
      <c r="BG173" s="139"/>
      <c r="BH173" s="139"/>
      <c r="BI173" s="139"/>
    </row>
    <row r="174" spans="1:61">
      <c r="A174" s="139"/>
      <c r="B174" s="139"/>
      <c r="C174" s="139"/>
      <c r="D174" s="147"/>
      <c r="E174" s="142"/>
      <c r="F174" s="142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139"/>
      <c r="AO174" s="139"/>
      <c r="AP174" s="139"/>
      <c r="AQ174" s="142"/>
      <c r="AR174" s="139"/>
      <c r="AS174" s="139"/>
      <c r="AT174" s="139"/>
      <c r="AU174" s="139"/>
      <c r="AV174" s="139"/>
      <c r="AW174" s="139"/>
      <c r="AX174" s="139"/>
      <c r="AY174" s="139"/>
      <c r="AZ174" s="139"/>
      <c r="BA174" s="139"/>
      <c r="BB174" s="139"/>
      <c r="BC174" s="139"/>
      <c r="BD174" s="139"/>
      <c r="BE174" s="139"/>
      <c r="BF174" s="139"/>
      <c r="BG174" s="139"/>
      <c r="BH174" s="139"/>
      <c r="BI174" s="139"/>
    </row>
    <row r="175" spans="1:61">
      <c r="A175" s="139"/>
      <c r="B175" s="139"/>
      <c r="C175" s="139"/>
      <c r="D175" s="147"/>
      <c r="E175" s="142"/>
      <c r="F175" s="142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42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  <c r="BI175" s="139"/>
    </row>
    <row r="176" spans="1:61">
      <c r="A176" s="139"/>
      <c r="B176" s="139"/>
      <c r="C176" s="139"/>
      <c r="D176" s="147"/>
      <c r="E176" s="142"/>
      <c r="F176" s="142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42"/>
      <c r="AR176" s="139"/>
      <c r="AS176" s="139"/>
      <c r="AT176" s="139"/>
      <c r="AU176" s="139"/>
      <c r="AV176" s="139"/>
      <c r="AW176" s="139"/>
      <c r="AX176" s="139"/>
      <c r="AY176" s="139"/>
      <c r="AZ176" s="139"/>
      <c r="BA176" s="139"/>
      <c r="BB176" s="139"/>
      <c r="BC176" s="139"/>
      <c r="BD176" s="139"/>
      <c r="BE176" s="139"/>
      <c r="BF176" s="139"/>
      <c r="BG176" s="139"/>
      <c r="BH176" s="139"/>
      <c r="BI176" s="139"/>
    </row>
    <row r="177" spans="1:61">
      <c r="A177" s="139"/>
      <c r="B177" s="139"/>
      <c r="C177" s="139"/>
      <c r="D177" s="147"/>
      <c r="E177" s="142"/>
      <c r="F177" s="142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42"/>
      <c r="AR177" s="139"/>
      <c r="AS177" s="139"/>
      <c r="AT177" s="139"/>
      <c r="AU177" s="139"/>
      <c r="AV177" s="139"/>
      <c r="AW177" s="139"/>
      <c r="AX177" s="139"/>
      <c r="AY177" s="139"/>
      <c r="AZ177" s="139"/>
      <c r="BA177" s="139"/>
      <c r="BB177" s="139"/>
      <c r="BC177" s="139"/>
      <c r="BD177" s="139"/>
      <c r="BE177" s="139"/>
      <c r="BF177" s="139"/>
      <c r="BG177" s="139"/>
      <c r="BH177" s="139"/>
      <c r="BI177" s="139"/>
    </row>
    <row r="178" spans="1:61">
      <c r="A178" s="139"/>
      <c r="B178" s="139"/>
      <c r="C178" s="139"/>
      <c r="D178" s="147"/>
      <c r="E178" s="142"/>
      <c r="F178" s="142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39"/>
      <c r="AJ178" s="139"/>
      <c r="AK178" s="139"/>
      <c r="AL178" s="139"/>
      <c r="AM178" s="139"/>
      <c r="AN178" s="139"/>
      <c r="AO178" s="139"/>
      <c r="AP178" s="139"/>
      <c r="AQ178" s="142"/>
      <c r="AR178" s="139"/>
      <c r="AS178" s="139"/>
      <c r="AT178" s="139"/>
      <c r="AU178" s="139"/>
      <c r="AV178" s="139"/>
      <c r="AW178" s="139"/>
      <c r="AX178" s="139"/>
      <c r="AY178" s="139"/>
      <c r="AZ178" s="139"/>
      <c r="BA178" s="139"/>
      <c r="BB178" s="139"/>
      <c r="BC178" s="139"/>
      <c r="BD178" s="139"/>
      <c r="BE178" s="139"/>
      <c r="BF178" s="139"/>
      <c r="BG178" s="139"/>
      <c r="BH178" s="139"/>
      <c r="BI178" s="139"/>
    </row>
    <row r="179" spans="1:61">
      <c r="A179" s="139"/>
      <c r="B179" s="139"/>
      <c r="C179" s="139"/>
      <c r="D179" s="147"/>
      <c r="E179" s="142"/>
      <c r="F179" s="142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42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</row>
    <row r="180" spans="1:61">
      <c r="A180" s="139"/>
      <c r="B180" s="139"/>
      <c r="C180" s="139"/>
      <c r="D180" s="147"/>
      <c r="E180" s="142"/>
      <c r="F180" s="142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42"/>
      <c r="AR180" s="139"/>
      <c r="AS180" s="139"/>
      <c r="AT180" s="139"/>
      <c r="AU180" s="139"/>
      <c r="AV180" s="139"/>
      <c r="AW180" s="139"/>
      <c r="AX180" s="139"/>
      <c r="AY180" s="139"/>
      <c r="AZ180" s="139"/>
      <c r="BA180" s="139"/>
      <c r="BB180" s="139"/>
      <c r="BC180" s="139"/>
      <c r="BD180" s="139"/>
      <c r="BE180" s="139"/>
      <c r="BF180" s="139"/>
      <c r="BG180" s="139"/>
      <c r="BH180" s="139"/>
      <c r="BI180" s="139"/>
    </row>
    <row r="181" spans="1:61">
      <c r="A181" s="139"/>
      <c r="B181" s="139"/>
      <c r="C181" s="139"/>
      <c r="D181" s="147"/>
      <c r="E181" s="142"/>
      <c r="F181" s="142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N181" s="139"/>
      <c r="AO181" s="139"/>
      <c r="AP181" s="139"/>
      <c r="AQ181" s="142"/>
      <c r="AR181" s="139"/>
      <c r="AS181" s="139"/>
      <c r="AT181" s="139"/>
      <c r="AU181" s="139"/>
      <c r="AV181" s="139"/>
      <c r="AW181" s="139"/>
      <c r="AX181" s="139"/>
      <c r="AY181" s="139"/>
      <c r="AZ181" s="139"/>
      <c r="BA181" s="139"/>
      <c r="BB181" s="139"/>
      <c r="BC181" s="139"/>
      <c r="BD181" s="139"/>
      <c r="BE181" s="139"/>
      <c r="BF181" s="139"/>
      <c r="BG181" s="139"/>
      <c r="BH181" s="139"/>
      <c r="BI181" s="139"/>
    </row>
    <row r="182" spans="1:61">
      <c r="A182" s="139"/>
      <c r="B182" s="139"/>
      <c r="C182" s="139"/>
      <c r="D182" s="147"/>
      <c r="E182" s="142"/>
      <c r="F182" s="142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42"/>
      <c r="AR182" s="139"/>
      <c r="AS182" s="139"/>
      <c r="AT182" s="139"/>
      <c r="AU182" s="139"/>
      <c r="AV182" s="139"/>
      <c r="AW182" s="139"/>
      <c r="AX182" s="139"/>
      <c r="AY182" s="139"/>
      <c r="AZ182" s="139"/>
      <c r="BA182" s="139"/>
      <c r="BB182" s="139"/>
      <c r="BC182" s="139"/>
      <c r="BD182" s="139"/>
      <c r="BE182" s="139"/>
      <c r="BF182" s="139"/>
      <c r="BG182" s="139"/>
      <c r="BH182" s="139"/>
      <c r="BI182" s="139"/>
    </row>
    <row r="183" spans="1:61">
      <c r="A183" s="139"/>
      <c r="B183" s="139"/>
      <c r="C183" s="139"/>
      <c r="D183" s="147"/>
      <c r="E183" s="142"/>
      <c r="F183" s="142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9"/>
      <c r="AL183" s="139"/>
      <c r="AM183" s="139"/>
      <c r="AN183" s="139"/>
      <c r="AO183" s="139"/>
      <c r="AP183" s="139"/>
      <c r="AQ183" s="142"/>
      <c r="AR183" s="139"/>
      <c r="AS183" s="139"/>
      <c r="AT183" s="139"/>
      <c r="AU183" s="139"/>
      <c r="AV183" s="139"/>
      <c r="AW183" s="139"/>
      <c r="AX183" s="139"/>
      <c r="AY183" s="139"/>
      <c r="AZ183" s="139"/>
      <c r="BA183" s="139"/>
      <c r="BB183" s="139"/>
      <c r="BC183" s="139"/>
      <c r="BD183" s="139"/>
      <c r="BE183" s="139"/>
      <c r="BF183" s="139"/>
      <c r="BG183" s="139"/>
      <c r="BH183" s="139"/>
      <c r="BI183" s="139"/>
    </row>
    <row r="184" spans="1:61">
      <c r="A184" s="139"/>
      <c r="B184" s="139"/>
      <c r="C184" s="139"/>
      <c r="D184" s="147"/>
      <c r="E184" s="142"/>
      <c r="F184" s="142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39"/>
      <c r="AJ184" s="139"/>
      <c r="AK184" s="139"/>
      <c r="AL184" s="139"/>
      <c r="AM184" s="139"/>
      <c r="AN184" s="139"/>
      <c r="AO184" s="139"/>
      <c r="AP184" s="139"/>
      <c r="AQ184" s="142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39"/>
    </row>
    <row r="185" spans="1:61">
      <c r="A185" s="139"/>
      <c r="B185" s="139"/>
      <c r="C185" s="139"/>
      <c r="D185" s="147"/>
      <c r="E185" s="142"/>
      <c r="F185" s="142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/>
      <c r="AF185" s="139"/>
      <c r="AG185" s="139"/>
      <c r="AH185" s="139"/>
      <c r="AI185" s="139"/>
      <c r="AJ185" s="139"/>
      <c r="AK185" s="139"/>
      <c r="AL185" s="139"/>
      <c r="AM185" s="139"/>
      <c r="AN185" s="139"/>
      <c r="AO185" s="139"/>
      <c r="AP185" s="139"/>
      <c r="AQ185" s="142"/>
      <c r="AR185" s="139"/>
      <c r="AS185" s="139"/>
      <c r="AT185" s="139"/>
      <c r="AU185" s="139"/>
      <c r="AV185" s="139"/>
      <c r="AW185" s="139"/>
      <c r="AX185" s="139"/>
      <c r="AY185" s="139"/>
      <c r="AZ185" s="139"/>
      <c r="BA185" s="139"/>
      <c r="BB185" s="139"/>
      <c r="BC185" s="139"/>
      <c r="BD185" s="139"/>
      <c r="BE185" s="139"/>
      <c r="BF185" s="139"/>
      <c r="BG185" s="139"/>
      <c r="BH185" s="139"/>
      <c r="BI185" s="139"/>
    </row>
    <row r="186" spans="1:61">
      <c r="A186" s="139"/>
      <c r="B186" s="139"/>
      <c r="C186" s="139"/>
      <c r="D186" s="147"/>
      <c r="E186" s="142"/>
      <c r="F186" s="142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9"/>
      <c r="AK186" s="139"/>
      <c r="AL186" s="139"/>
      <c r="AM186" s="139"/>
      <c r="AN186" s="139"/>
      <c r="AO186" s="139"/>
      <c r="AP186" s="139"/>
      <c r="AQ186" s="142"/>
      <c r="AR186" s="139"/>
      <c r="AS186" s="139"/>
      <c r="AT186" s="139"/>
      <c r="AU186" s="139"/>
      <c r="AV186" s="139"/>
      <c r="AW186" s="139"/>
      <c r="AX186" s="139"/>
      <c r="AY186" s="139"/>
      <c r="AZ186" s="139"/>
      <c r="BA186" s="139"/>
      <c r="BB186" s="139"/>
      <c r="BC186" s="139"/>
      <c r="BD186" s="139"/>
      <c r="BE186" s="139"/>
      <c r="BF186" s="139"/>
      <c r="BG186" s="139"/>
      <c r="BH186" s="139"/>
      <c r="BI186" s="139"/>
    </row>
    <row r="187" spans="1:61">
      <c r="A187" s="139"/>
      <c r="B187" s="139"/>
      <c r="C187" s="139"/>
      <c r="D187" s="147"/>
      <c r="E187" s="142"/>
      <c r="F187" s="142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42"/>
      <c r="AR187" s="139"/>
      <c r="AS187" s="139"/>
      <c r="AT187" s="139"/>
      <c r="AU187" s="139"/>
      <c r="AV187" s="139"/>
      <c r="AW187" s="139"/>
      <c r="AX187" s="139"/>
      <c r="AY187" s="139"/>
      <c r="AZ187" s="139"/>
      <c r="BA187" s="139"/>
      <c r="BB187" s="139"/>
      <c r="BC187" s="139"/>
      <c r="BD187" s="139"/>
      <c r="BE187" s="139"/>
      <c r="BF187" s="139"/>
      <c r="BG187" s="139"/>
      <c r="BH187" s="139"/>
      <c r="BI187" s="139"/>
    </row>
    <row r="188" spans="1:61">
      <c r="A188" s="139"/>
      <c r="B188" s="139"/>
      <c r="C188" s="139"/>
      <c r="D188" s="147"/>
      <c r="E188" s="142"/>
      <c r="F188" s="142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42"/>
      <c r="AR188" s="139"/>
      <c r="AS188" s="139"/>
      <c r="AT188" s="139"/>
      <c r="AU188" s="139"/>
      <c r="AV188" s="139"/>
      <c r="AW188" s="139"/>
      <c r="AX188" s="139"/>
      <c r="AY188" s="139"/>
      <c r="AZ188" s="139"/>
      <c r="BA188" s="139"/>
      <c r="BB188" s="139"/>
      <c r="BC188" s="139"/>
      <c r="BD188" s="139"/>
      <c r="BE188" s="139"/>
      <c r="BF188" s="139"/>
      <c r="BG188" s="139"/>
      <c r="BH188" s="139"/>
      <c r="BI188" s="139"/>
    </row>
    <row r="189" spans="1:61">
      <c r="A189" s="139"/>
      <c r="B189" s="139"/>
      <c r="C189" s="139"/>
      <c r="D189" s="147"/>
      <c r="E189" s="142"/>
      <c r="F189" s="142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42"/>
      <c r="AR189" s="139"/>
      <c r="AS189" s="139"/>
      <c r="AT189" s="139"/>
      <c r="AU189" s="139"/>
      <c r="AV189" s="139"/>
      <c r="AW189" s="139"/>
      <c r="AX189" s="139"/>
      <c r="AY189" s="139"/>
      <c r="AZ189" s="139"/>
      <c r="BA189" s="139"/>
      <c r="BB189" s="139"/>
      <c r="BC189" s="139"/>
      <c r="BD189" s="139"/>
      <c r="BE189" s="139"/>
      <c r="BF189" s="139"/>
      <c r="BG189" s="139"/>
      <c r="BH189" s="139"/>
      <c r="BI189" s="139"/>
    </row>
    <row r="190" spans="1:61">
      <c r="A190" s="139"/>
      <c r="B190" s="139"/>
      <c r="C190" s="139"/>
      <c r="D190" s="147"/>
      <c r="E190" s="142"/>
      <c r="F190" s="142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42"/>
      <c r="AR190" s="139"/>
      <c r="AS190" s="139"/>
      <c r="AT190" s="139"/>
      <c r="AU190" s="139"/>
      <c r="AV190" s="139"/>
      <c r="AW190" s="139"/>
      <c r="AX190" s="139"/>
      <c r="AY190" s="139"/>
      <c r="AZ190" s="139"/>
      <c r="BA190" s="139"/>
      <c r="BB190" s="139"/>
      <c r="BC190" s="139"/>
      <c r="BD190" s="139"/>
      <c r="BE190" s="139"/>
      <c r="BF190" s="139"/>
      <c r="BG190" s="139"/>
      <c r="BH190" s="139"/>
      <c r="BI190" s="139"/>
    </row>
    <row r="191" spans="1:61">
      <c r="A191" s="139"/>
      <c r="B191" s="139"/>
      <c r="C191" s="139"/>
      <c r="D191" s="147"/>
      <c r="E191" s="142"/>
      <c r="F191" s="142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42"/>
      <c r="AR191" s="139"/>
      <c r="AS191" s="139"/>
      <c r="AT191" s="139"/>
      <c r="AU191" s="139"/>
      <c r="AV191" s="139"/>
      <c r="AW191" s="139"/>
      <c r="AX191" s="139"/>
      <c r="AY191" s="139"/>
      <c r="AZ191" s="139"/>
      <c r="BA191" s="139"/>
      <c r="BB191" s="139"/>
      <c r="BC191" s="139"/>
      <c r="BD191" s="139"/>
      <c r="BE191" s="139"/>
      <c r="BF191" s="139"/>
      <c r="BG191" s="139"/>
      <c r="BH191" s="139"/>
      <c r="BI191" s="139"/>
    </row>
    <row r="192" spans="1:61">
      <c r="A192" s="139"/>
      <c r="B192" s="139"/>
      <c r="C192" s="139"/>
      <c r="D192" s="147"/>
      <c r="E192" s="142"/>
      <c r="F192" s="142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42"/>
      <c r="AR192" s="139"/>
      <c r="AS192" s="139"/>
      <c r="AT192" s="139"/>
      <c r="AU192" s="139"/>
      <c r="AV192" s="139"/>
      <c r="AW192" s="139"/>
      <c r="AX192" s="139"/>
      <c r="AY192" s="139"/>
      <c r="AZ192" s="139"/>
      <c r="BA192" s="139"/>
      <c r="BB192" s="139"/>
      <c r="BC192" s="139"/>
      <c r="BD192" s="139"/>
      <c r="BE192" s="139"/>
      <c r="BF192" s="139"/>
      <c r="BG192" s="139"/>
      <c r="BH192" s="139"/>
      <c r="BI192" s="139"/>
    </row>
    <row r="193" spans="1:61">
      <c r="A193" s="139"/>
      <c r="B193" s="139"/>
      <c r="C193" s="139"/>
      <c r="D193" s="147"/>
      <c r="E193" s="142"/>
      <c r="F193" s="142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  <c r="AC193" s="139"/>
      <c r="AD193" s="139"/>
      <c r="AE193" s="139"/>
      <c r="AF193" s="139"/>
      <c r="AG193" s="139"/>
      <c r="AH193" s="139"/>
      <c r="AI193" s="139"/>
      <c r="AJ193" s="139"/>
      <c r="AK193" s="139"/>
      <c r="AL193" s="139"/>
      <c r="AM193" s="139"/>
      <c r="AN193" s="139"/>
      <c r="AO193" s="139"/>
      <c r="AP193" s="139"/>
      <c r="AQ193" s="142"/>
      <c r="AR193" s="139"/>
      <c r="AS193" s="139"/>
      <c r="AT193" s="139"/>
      <c r="AU193" s="139"/>
      <c r="AV193" s="139"/>
      <c r="AW193" s="139"/>
      <c r="AX193" s="139"/>
      <c r="AY193" s="139"/>
      <c r="AZ193" s="139"/>
      <c r="BA193" s="139"/>
      <c r="BB193" s="139"/>
      <c r="BC193" s="139"/>
      <c r="BD193" s="139"/>
      <c r="BE193" s="139"/>
      <c r="BF193" s="139"/>
      <c r="BG193" s="139"/>
      <c r="BH193" s="139"/>
      <c r="BI193" s="139"/>
    </row>
    <row r="194" spans="1:61">
      <c r="A194" s="139"/>
      <c r="B194" s="139"/>
      <c r="C194" s="139"/>
      <c r="D194" s="147"/>
      <c r="E194" s="142"/>
      <c r="F194" s="142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39"/>
      <c r="AJ194" s="139"/>
      <c r="AK194" s="139"/>
      <c r="AL194" s="139"/>
      <c r="AM194" s="139"/>
      <c r="AN194" s="139"/>
      <c r="AO194" s="139"/>
      <c r="AP194" s="139"/>
      <c r="AQ194" s="142"/>
      <c r="AR194" s="139"/>
      <c r="AS194" s="139"/>
      <c r="AT194" s="139"/>
      <c r="AU194" s="139"/>
      <c r="AV194" s="139"/>
      <c r="AW194" s="139"/>
      <c r="AX194" s="139"/>
      <c r="AY194" s="139"/>
      <c r="AZ194" s="139"/>
      <c r="BA194" s="139"/>
      <c r="BB194" s="139"/>
      <c r="BC194" s="139"/>
      <c r="BD194" s="139"/>
      <c r="BE194" s="139"/>
      <c r="BF194" s="139"/>
      <c r="BG194" s="139"/>
      <c r="BH194" s="139"/>
      <c r="BI194" s="139"/>
    </row>
    <row r="195" spans="1:61">
      <c r="A195" s="139"/>
      <c r="B195" s="139"/>
      <c r="C195" s="139"/>
      <c r="D195" s="147"/>
      <c r="E195" s="142"/>
      <c r="F195" s="142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39"/>
      <c r="AJ195" s="139"/>
      <c r="AK195" s="139"/>
      <c r="AL195" s="139"/>
      <c r="AM195" s="139"/>
      <c r="AN195" s="139"/>
      <c r="AO195" s="139"/>
      <c r="AP195" s="139"/>
      <c r="AQ195" s="142"/>
      <c r="AR195" s="139"/>
      <c r="AS195" s="139"/>
      <c r="AT195" s="139"/>
      <c r="AU195" s="139"/>
      <c r="AV195" s="139"/>
      <c r="AW195" s="139"/>
      <c r="AX195" s="139"/>
      <c r="AY195" s="139"/>
      <c r="AZ195" s="139"/>
      <c r="BA195" s="139"/>
      <c r="BB195" s="139"/>
      <c r="BC195" s="139"/>
      <c r="BD195" s="139"/>
      <c r="BE195" s="139"/>
      <c r="BF195" s="139"/>
      <c r="BG195" s="139"/>
      <c r="BH195" s="139"/>
      <c r="BI195" s="139"/>
    </row>
    <row r="196" spans="1:61">
      <c r="A196" s="139"/>
      <c r="B196" s="139"/>
      <c r="C196" s="139"/>
      <c r="D196" s="147"/>
      <c r="E196" s="142"/>
      <c r="F196" s="142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39"/>
      <c r="AJ196" s="139"/>
      <c r="AK196" s="139"/>
      <c r="AL196" s="139"/>
      <c r="AM196" s="139"/>
      <c r="AN196" s="139"/>
      <c r="AO196" s="139"/>
      <c r="AP196" s="139"/>
      <c r="AQ196" s="142"/>
      <c r="AR196" s="139"/>
      <c r="AS196" s="139"/>
      <c r="AT196" s="139"/>
      <c r="AU196" s="139"/>
      <c r="AV196" s="139"/>
      <c r="AW196" s="139"/>
      <c r="AX196" s="139"/>
      <c r="AY196" s="139"/>
      <c r="AZ196" s="139"/>
      <c r="BA196" s="139"/>
      <c r="BB196" s="139"/>
      <c r="BC196" s="139"/>
      <c r="BD196" s="139"/>
      <c r="BE196" s="139"/>
      <c r="BF196" s="139"/>
      <c r="BG196" s="139"/>
      <c r="BH196" s="139"/>
      <c r="BI196" s="139"/>
    </row>
    <row r="197" spans="1:61">
      <c r="A197" s="139"/>
      <c r="B197" s="139"/>
      <c r="C197" s="139"/>
      <c r="D197" s="147"/>
      <c r="E197" s="142"/>
      <c r="F197" s="142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39"/>
      <c r="AJ197" s="139"/>
      <c r="AK197" s="139"/>
      <c r="AL197" s="139"/>
      <c r="AM197" s="139"/>
      <c r="AN197" s="139"/>
      <c r="AO197" s="139"/>
      <c r="AP197" s="139"/>
      <c r="AQ197" s="142"/>
      <c r="AR197" s="139"/>
      <c r="AS197" s="139"/>
      <c r="AT197" s="139"/>
      <c r="AU197" s="139"/>
      <c r="AV197" s="139"/>
      <c r="AW197" s="139"/>
      <c r="AX197" s="139"/>
      <c r="AY197" s="139"/>
      <c r="AZ197" s="139"/>
      <c r="BA197" s="139"/>
      <c r="BB197" s="139"/>
      <c r="BC197" s="139"/>
      <c r="BD197" s="139"/>
      <c r="BE197" s="139"/>
      <c r="BF197" s="139"/>
      <c r="BG197" s="139"/>
      <c r="BH197" s="139"/>
      <c r="BI197" s="139"/>
    </row>
    <row r="198" spans="1:61">
      <c r="A198" s="139"/>
      <c r="B198" s="139"/>
      <c r="C198" s="139"/>
      <c r="D198" s="147"/>
      <c r="E198" s="142"/>
      <c r="F198" s="142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39"/>
      <c r="AJ198" s="139"/>
      <c r="AK198" s="139"/>
      <c r="AL198" s="139"/>
      <c r="AM198" s="139"/>
      <c r="AN198" s="139"/>
      <c r="AO198" s="139"/>
      <c r="AP198" s="139"/>
      <c r="AQ198" s="142"/>
      <c r="AR198" s="139"/>
      <c r="AS198" s="139"/>
      <c r="AT198" s="139"/>
      <c r="AU198" s="139"/>
      <c r="AV198" s="139"/>
      <c r="AW198" s="139"/>
      <c r="AX198" s="139"/>
      <c r="AY198" s="139"/>
      <c r="AZ198" s="139"/>
      <c r="BA198" s="139"/>
      <c r="BB198" s="139"/>
      <c r="BC198" s="139"/>
      <c r="BD198" s="139"/>
      <c r="BE198" s="139"/>
      <c r="BF198" s="139"/>
      <c r="BG198" s="139"/>
      <c r="BH198" s="139"/>
      <c r="BI198" s="139"/>
    </row>
    <row r="199" spans="1:61">
      <c r="A199" s="139"/>
      <c r="B199" s="139"/>
      <c r="C199" s="139"/>
      <c r="D199" s="147"/>
      <c r="E199" s="142"/>
      <c r="F199" s="142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39"/>
      <c r="AJ199" s="139"/>
      <c r="AK199" s="139"/>
      <c r="AL199" s="139"/>
      <c r="AM199" s="139"/>
      <c r="AN199" s="139"/>
      <c r="AO199" s="139"/>
      <c r="AP199" s="139"/>
      <c r="AQ199" s="142"/>
      <c r="AR199" s="139"/>
      <c r="AS199" s="139"/>
      <c r="AT199" s="139"/>
      <c r="AU199" s="139"/>
      <c r="AV199" s="139"/>
      <c r="AW199" s="139"/>
      <c r="AX199" s="139"/>
      <c r="AY199" s="139"/>
      <c r="AZ199" s="139"/>
      <c r="BA199" s="139"/>
      <c r="BB199" s="139"/>
      <c r="BC199" s="139"/>
      <c r="BD199" s="139"/>
      <c r="BE199" s="139"/>
      <c r="BF199" s="139"/>
      <c r="BG199" s="139"/>
      <c r="BH199" s="139"/>
      <c r="BI199" s="139"/>
    </row>
    <row r="200" spans="1:61">
      <c r="A200" s="139"/>
      <c r="B200" s="139"/>
      <c r="C200" s="139"/>
      <c r="D200" s="147"/>
      <c r="E200" s="142"/>
      <c r="F200" s="142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  <c r="AA200" s="139"/>
      <c r="AB200" s="139"/>
      <c r="AC200" s="139"/>
      <c r="AD200" s="139"/>
      <c r="AE200" s="139"/>
      <c r="AF200" s="139"/>
      <c r="AG200" s="139"/>
      <c r="AH200" s="139"/>
      <c r="AI200" s="139"/>
      <c r="AJ200" s="139"/>
      <c r="AK200" s="139"/>
      <c r="AL200" s="139"/>
      <c r="AM200" s="139"/>
      <c r="AN200" s="139"/>
      <c r="AO200" s="139"/>
      <c r="AP200" s="139"/>
      <c r="AQ200" s="142"/>
      <c r="AR200" s="139"/>
      <c r="AS200" s="139"/>
      <c r="AT200" s="139"/>
      <c r="AU200" s="139"/>
      <c r="AV200" s="139"/>
      <c r="AW200" s="139"/>
      <c r="AX200" s="139"/>
      <c r="AY200" s="139"/>
      <c r="AZ200" s="139"/>
      <c r="BA200" s="139"/>
      <c r="BB200" s="139"/>
      <c r="BC200" s="139"/>
      <c r="BD200" s="139"/>
      <c r="BE200" s="139"/>
      <c r="BF200" s="139"/>
      <c r="BG200" s="139"/>
      <c r="BH200" s="139"/>
      <c r="BI200" s="139"/>
    </row>
    <row r="201" spans="1:61">
      <c r="A201" s="139"/>
      <c r="B201" s="139"/>
      <c r="C201" s="139"/>
      <c r="D201" s="147"/>
      <c r="E201" s="142"/>
      <c r="F201" s="142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42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</row>
    <row r="202" spans="1:61">
      <c r="A202" s="139"/>
      <c r="B202" s="139"/>
      <c r="C202" s="139"/>
      <c r="D202" s="147"/>
      <c r="E202" s="142"/>
      <c r="F202" s="142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42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</row>
    <row r="203" spans="1:61">
      <c r="A203" s="139"/>
      <c r="B203" s="139"/>
      <c r="C203" s="139"/>
      <c r="D203" s="147"/>
      <c r="E203" s="142"/>
      <c r="F203" s="142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39"/>
      <c r="AJ203" s="139"/>
      <c r="AK203" s="139"/>
      <c r="AL203" s="139"/>
      <c r="AM203" s="139"/>
      <c r="AN203" s="139"/>
      <c r="AO203" s="139"/>
      <c r="AP203" s="139"/>
      <c r="AQ203" s="142"/>
      <c r="AR203" s="139"/>
      <c r="AS203" s="139"/>
      <c r="AT203" s="139"/>
      <c r="AU203" s="139"/>
      <c r="AV203" s="139"/>
      <c r="AW203" s="13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  <c r="BI203" s="139"/>
    </row>
    <row r="204" spans="1:61">
      <c r="A204" s="139"/>
      <c r="B204" s="139"/>
      <c r="C204" s="139"/>
      <c r="D204" s="147"/>
      <c r="E204" s="142"/>
      <c r="F204" s="142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39"/>
      <c r="AJ204" s="139"/>
      <c r="AK204" s="139"/>
      <c r="AL204" s="139"/>
      <c r="AM204" s="139"/>
      <c r="AN204" s="139"/>
      <c r="AO204" s="139"/>
      <c r="AP204" s="139"/>
      <c r="AQ204" s="142"/>
      <c r="AR204" s="139"/>
      <c r="AS204" s="139"/>
      <c r="AT204" s="139"/>
      <c r="AU204" s="139"/>
      <c r="AV204" s="139"/>
      <c r="AW204" s="139"/>
      <c r="AX204" s="139"/>
      <c r="AY204" s="139"/>
      <c r="AZ204" s="139"/>
      <c r="BA204" s="139"/>
      <c r="BB204" s="139"/>
      <c r="BC204" s="139"/>
      <c r="BD204" s="139"/>
      <c r="BE204" s="139"/>
      <c r="BF204" s="139"/>
      <c r="BG204" s="139"/>
      <c r="BH204" s="139"/>
      <c r="BI204" s="139"/>
    </row>
    <row r="205" spans="1:61">
      <c r="A205" s="139"/>
      <c r="B205" s="139"/>
      <c r="C205" s="139"/>
      <c r="D205" s="147"/>
      <c r="E205" s="142"/>
      <c r="F205" s="142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9"/>
      <c r="AK205" s="139"/>
      <c r="AL205" s="139"/>
      <c r="AM205" s="139"/>
      <c r="AN205" s="139"/>
      <c r="AO205" s="139"/>
      <c r="AP205" s="139"/>
      <c r="AQ205" s="142"/>
      <c r="AR205" s="139"/>
      <c r="AS205" s="139"/>
      <c r="AT205" s="139"/>
      <c r="AU205" s="139"/>
      <c r="AV205" s="139"/>
      <c r="AW205" s="139"/>
      <c r="AX205" s="139"/>
      <c r="AY205" s="139"/>
      <c r="AZ205" s="139"/>
      <c r="BA205" s="139"/>
      <c r="BB205" s="139"/>
      <c r="BC205" s="139"/>
      <c r="BD205" s="139"/>
      <c r="BE205" s="139"/>
      <c r="BF205" s="139"/>
      <c r="BG205" s="139"/>
      <c r="BH205" s="139"/>
      <c r="BI205" s="139"/>
    </row>
    <row r="206" spans="1:61">
      <c r="A206" s="139"/>
      <c r="B206" s="139"/>
      <c r="C206" s="139"/>
      <c r="D206" s="147"/>
      <c r="E206" s="142"/>
      <c r="F206" s="142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9"/>
      <c r="AK206" s="139"/>
      <c r="AL206" s="139"/>
      <c r="AM206" s="139"/>
      <c r="AN206" s="139"/>
      <c r="AO206" s="139"/>
      <c r="AP206" s="139"/>
      <c r="AQ206" s="142"/>
      <c r="AR206" s="139"/>
      <c r="AS206" s="139"/>
      <c r="AT206" s="139"/>
      <c r="AU206" s="139"/>
      <c r="AV206" s="139"/>
      <c r="AW206" s="139"/>
      <c r="AX206" s="139"/>
      <c r="AY206" s="139"/>
      <c r="AZ206" s="139"/>
      <c r="BA206" s="139"/>
      <c r="BB206" s="139"/>
      <c r="BC206" s="139"/>
      <c r="BD206" s="139"/>
      <c r="BE206" s="139"/>
      <c r="BF206" s="139"/>
      <c r="BG206" s="139"/>
      <c r="BH206" s="139"/>
      <c r="BI206" s="139"/>
    </row>
    <row r="207" spans="1:61">
      <c r="A207" s="139"/>
      <c r="B207" s="139"/>
      <c r="C207" s="139"/>
      <c r="D207" s="147"/>
      <c r="E207" s="142"/>
      <c r="F207" s="142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  <c r="AN207" s="139"/>
      <c r="AO207" s="139"/>
      <c r="AP207" s="139"/>
      <c r="AQ207" s="142"/>
      <c r="AR207" s="139"/>
      <c r="AS207" s="139"/>
      <c r="AT207" s="139"/>
      <c r="AU207" s="139"/>
      <c r="AV207" s="139"/>
      <c r="AW207" s="139"/>
      <c r="AX207" s="139"/>
      <c r="AY207" s="139"/>
      <c r="AZ207" s="139"/>
      <c r="BA207" s="139"/>
      <c r="BB207" s="139"/>
      <c r="BC207" s="139"/>
      <c r="BD207" s="139"/>
      <c r="BE207" s="139"/>
      <c r="BF207" s="139"/>
      <c r="BG207" s="139"/>
      <c r="BH207" s="139"/>
      <c r="BI207" s="139"/>
    </row>
    <row r="208" spans="1:61">
      <c r="A208" s="139"/>
      <c r="B208" s="139"/>
      <c r="C208" s="139"/>
      <c r="D208" s="147"/>
      <c r="E208" s="142"/>
      <c r="F208" s="142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39"/>
      <c r="AJ208" s="139"/>
      <c r="AK208" s="139"/>
      <c r="AL208" s="139"/>
      <c r="AM208" s="139"/>
      <c r="AN208" s="139"/>
      <c r="AO208" s="139"/>
      <c r="AP208" s="139"/>
      <c r="AQ208" s="142"/>
      <c r="AR208" s="139"/>
      <c r="AS208" s="139"/>
      <c r="AT208" s="139"/>
      <c r="AU208" s="139"/>
      <c r="AV208" s="139"/>
      <c r="AW208" s="139"/>
      <c r="AX208" s="139"/>
      <c r="AY208" s="139"/>
      <c r="AZ208" s="139"/>
      <c r="BA208" s="139"/>
      <c r="BB208" s="139"/>
      <c r="BC208" s="139"/>
      <c r="BD208" s="139"/>
      <c r="BE208" s="139"/>
      <c r="BF208" s="139"/>
      <c r="BG208" s="139"/>
      <c r="BH208" s="139"/>
      <c r="BI208" s="139"/>
    </row>
    <row r="209" spans="1:61">
      <c r="A209" s="139"/>
      <c r="B209" s="139"/>
      <c r="C209" s="139"/>
      <c r="D209" s="147"/>
      <c r="E209" s="142"/>
      <c r="F209" s="142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39"/>
      <c r="AJ209" s="139"/>
      <c r="AK209" s="139"/>
      <c r="AL209" s="139"/>
      <c r="AM209" s="139"/>
      <c r="AN209" s="139"/>
      <c r="AO209" s="139"/>
      <c r="AP209" s="139"/>
      <c r="AQ209" s="142"/>
      <c r="AR209" s="139"/>
      <c r="AS209" s="139"/>
      <c r="AT209" s="139"/>
      <c r="AU209" s="139"/>
      <c r="AV209" s="139"/>
      <c r="AW209" s="139"/>
      <c r="AX209" s="139"/>
      <c r="AY209" s="139"/>
      <c r="AZ209" s="139"/>
      <c r="BA209" s="139"/>
      <c r="BB209" s="139"/>
      <c r="BC209" s="139"/>
      <c r="BD209" s="139"/>
      <c r="BE209" s="139"/>
      <c r="BF209" s="139"/>
      <c r="BG209" s="139"/>
      <c r="BH209" s="139"/>
      <c r="BI209" s="139"/>
    </row>
    <row r="210" spans="1:61">
      <c r="A210" s="139"/>
      <c r="B210" s="139"/>
      <c r="C210" s="139"/>
      <c r="D210" s="147"/>
      <c r="E210" s="142"/>
      <c r="F210" s="142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39"/>
      <c r="AJ210" s="139"/>
      <c r="AK210" s="139"/>
      <c r="AL210" s="139"/>
      <c r="AM210" s="139"/>
      <c r="AN210" s="139"/>
      <c r="AO210" s="139"/>
      <c r="AP210" s="139"/>
      <c r="AQ210" s="142"/>
      <c r="AR210" s="139"/>
      <c r="AS210" s="139"/>
      <c r="AT210" s="139"/>
      <c r="AU210" s="139"/>
      <c r="AV210" s="139"/>
      <c r="AW210" s="139"/>
      <c r="AX210" s="139"/>
      <c r="AY210" s="139"/>
      <c r="AZ210" s="139"/>
      <c r="BA210" s="139"/>
      <c r="BB210" s="139"/>
      <c r="BC210" s="139"/>
      <c r="BD210" s="139"/>
      <c r="BE210" s="139"/>
      <c r="BF210" s="139"/>
      <c r="BG210" s="139"/>
      <c r="BH210" s="139"/>
      <c r="BI210" s="139"/>
    </row>
    <row r="211" spans="1:61">
      <c r="A211" s="139"/>
      <c r="B211" s="139"/>
      <c r="C211" s="139"/>
      <c r="D211" s="147"/>
      <c r="E211" s="142"/>
      <c r="F211" s="142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39"/>
      <c r="AJ211" s="139"/>
      <c r="AK211" s="139"/>
      <c r="AL211" s="139"/>
      <c r="AM211" s="139"/>
      <c r="AN211" s="139"/>
      <c r="AO211" s="139"/>
      <c r="AP211" s="139"/>
      <c r="AQ211" s="142"/>
      <c r="AR211" s="139"/>
      <c r="AS211" s="139"/>
      <c r="AT211" s="139"/>
      <c r="AU211" s="139"/>
      <c r="AV211" s="139"/>
      <c r="AW211" s="139"/>
      <c r="AX211" s="139"/>
      <c r="AY211" s="139"/>
      <c r="AZ211" s="139"/>
      <c r="BA211" s="139"/>
      <c r="BB211" s="139"/>
      <c r="BC211" s="139"/>
      <c r="BD211" s="139"/>
      <c r="BE211" s="139"/>
      <c r="BF211" s="139"/>
      <c r="BG211" s="139"/>
      <c r="BH211" s="139"/>
      <c r="BI211" s="139"/>
    </row>
    <row r="212" spans="1:61">
      <c r="A212" s="139"/>
      <c r="B212" s="139"/>
      <c r="C212" s="139"/>
      <c r="D212" s="147"/>
      <c r="E212" s="142"/>
      <c r="F212" s="142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39"/>
      <c r="AJ212" s="139"/>
      <c r="AK212" s="139"/>
      <c r="AL212" s="139"/>
      <c r="AM212" s="139"/>
      <c r="AN212" s="139"/>
      <c r="AO212" s="139"/>
      <c r="AP212" s="139"/>
      <c r="AQ212" s="142"/>
      <c r="AR212" s="139"/>
      <c r="AS212" s="139"/>
      <c r="AT212" s="139"/>
      <c r="AU212" s="139"/>
      <c r="AV212" s="139"/>
      <c r="AW212" s="139"/>
      <c r="AX212" s="139"/>
      <c r="AY212" s="139"/>
      <c r="AZ212" s="139"/>
      <c r="BA212" s="139"/>
      <c r="BB212" s="139"/>
      <c r="BC212" s="139"/>
      <c r="BD212" s="139"/>
      <c r="BE212" s="139"/>
      <c r="BF212" s="139"/>
      <c r="BG212" s="139"/>
      <c r="BH212" s="139"/>
      <c r="BI212" s="139"/>
    </row>
    <row r="213" spans="1:61">
      <c r="A213" s="139"/>
      <c r="B213" s="139"/>
      <c r="C213" s="139"/>
      <c r="D213" s="147"/>
      <c r="E213" s="142"/>
      <c r="F213" s="142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42"/>
      <c r="AR213" s="139"/>
      <c r="AS213" s="139"/>
      <c r="AT213" s="139"/>
      <c r="AU213" s="139"/>
      <c r="AV213" s="139"/>
      <c r="AW213" s="139"/>
      <c r="AX213" s="139"/>
      <c r="AY213" s="139"/>
      <c r="AZ213" s="139"/>
      <c r="BA213" s="139"/>
      <c r="BB213" s="139"/>
      <c r="BC213" s="139"/>
      <c r="BD213" s="139"/>
      <c r="BE213" s="139"/>
      <c r="BF213" s="139"/>
      <c r="BG213" s="139"/>
      <c r="BH213" s="139"/>
      <c r="BI213" s="139"/>
    </row>
    <row r="214" spans="1:61">
      <c r="A214" s="139"/>
      <c r="B214" s="139"/>
      <c r="C214" s="139"/>
      <c r="D214" s="147"/>
      <c r="E214" s="142"/>
      <c r="F214" s="142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39"/>
      <c r="AJ214" s="139"/>
      <c r="AK214" s="139"/>
      <c r="AL214" s="139"/>
      <c r="AM214" s="139"/>
      <c r="AN214" s="139"/>
      <c r="AO214" s="139"/>
      <c r="AP214" s="139"/>
      <c r="AQ214" s="142"/>
      <c r="AR214" s="139"/>
      <c r="AS214" s="139"/>
      <c r="AT214" s="139"/>
      <c r="AU214" s="139"/>
      <c r="AV214" s="139"/>
      <c r="AW214" s="139"/>
      <c r="AX214" s="139"/>
      <c r="AY214" s="139"/>
      <c r="AZ214" s="139"/>
      <c r="BA214" s="139"/>
      <c r="BB214" s="139"/>
      <c r="BC214" s="139"/>
      <c r="BD214" s="139"/>
      <c r="BE214" s="139"/>
      <c r="BF214" s="139"/>
      <c r="BG214" s="139"/>
      <c r="BH214" s="139"/>
      <c r="BI214" s="139"/>
    </row>
    <row r="215" spans="1:61">
      <c r="A215" s="139"/>
      <c r="B215" s="139"/>
      <c r="C215" s="139"/>
      <c r="D215" s="147"/>
      <c r="E215" s="142"/>
      <c r="F215" s="142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39"/>
      <c r="AJ215" s="139"/>
      <c r="AK215" s="139"/>
      <c r="AL215" s="139"/>
      <c r="AM215" s="139"/>
      <c r="AN215" s="139"/>
      <c r="AO215" s="139"/>
      <c r="AP215" s="139"/>
      <c r="AQ215" s="142"/>
      <c r="AR215" s="139"/>
      <c r="AS215" s="139"/>
      <c r="AT215" s="139"/>
      <c r="AU215" s="139"/>
      <c r="AV215" s="139"/>
      <c r="AW215" s="139"/>
      <c r="AX215" s="139"/>
      <c r="AY215" s="139"/>
      <c r="AZ215" s="139"/>
      <c r="BA215" s="139"/>
      <c r="BB215" s="139"/>
      <c r="BC215" s="139"/>
      <c r="BD215" s="139"/>
      <c r="BE215" s="139"/>
      <c r="BF215" s="139"/>
      <c r="BG215" s="139"/>
      <c r="BH215" s="139"/>
      <c r="BI215" s="139"/>
    </row>
    <row r="216" spans="1:61">
      <c r="A216" s="139"/>
      <c r="B216" s="139"/>
      <c r="C216" s="139"/>
      <c r="D216" s="147"/>
      <c r="E216" s="142"/>
      <c r="F216" s="142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39"/>
      <c r="AJ216" s="139"/>
      <c r="AK216" s="139"/>
      <c r="AL216" s="139"/>
      <c r="AM216" s="139"/>
      <c r="AN216" s="139"/>
      <c r="AO216" s="139"/>
      <c r="AP216" s="139"/>
      <c r="AQ216" s="142"/>
      <c r="AR216" s="139"/>
      <c r="AS216" s="139"/>
      <c r="AT216" s="139"/>
      <c r="AU216" s="139"/>
      <c r="AV216" s="139"/>
      <c r="AW216" s="139"/>
      <c r="AX216" s="139"/>
      <c r="AY216" s="139"/>
      <c r="AZ216" s="139"/>
      <c r="BA216" s="139"/>
      <c r="BB216" s="139"/>
      <c r="BC216" s="139"/>
      <c r="BD216" s="139"/>
      <c r="BE216" s="139"/>
      <c r="BF216" s="139"/>
      <c r="BG216" s="139"/>
      <c r="BH216" s="139"/>
      <c r="BI216" s="139"/>
    </row>
    <row r="217" spans="1:61">
      <c r="A217" s="139"/>
      <c r="B217" s="139"/>
      <c r="C217" s="139"/>
      <c r="D217" s="147"/>
      <c r="E217" s="142"/>
      <c r="F217" s="142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39"/>
      <c r="AJ217" s="139"/>
      <c r="AK217" s="139"/>
      <c r="AL217" s="139"/>
      <c r="AM217" s="139"/>
      <c r="AN217" s="139"/>
      <c r="AO217" s="139"/>
      <c r="AP217" s="139"/>
      <c r="AQ217" s="142"/>
      <c r="AR217" s="139"/>
      <c r="AS217" s="139"/>
      <c r="AT217" s="139"/>
      <c r="AU217" s="139"/>
      <c r="AV217" s="139"/>
      <c r="AW217" s="139"/>
      <c r="AX217" s="139"/>
      <c r="AY217" s="139"/>
      <c r="AZ217" s="139"/>
      <c r="BA217" s="139"/>
      <c r="BB217" s="139"/>
      <c r="BC217" s="139"/>
      <c r="BD217" s="139"/>
      <c r="BE217" s="139"/>
      <c r="BF217" s="139"/>
      <c r="BG217" s="139"/>
      <c r="BH217" s="139"/>
      <c r="BI217" s="139"/>
    </row>
    <row r="218" spans="1:61">
      <c r="A218" s="139"/>
      <c r="B218" s="139"/>
      <c r="C218" s="139"/>
      <c r="D218" s="147"/>
      <c r="E218" s="142"/>
      <c r="F218" s="142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9"/>
      <c r="AK218" s="139"/>
      <c r="AL218" s="139"/>
      <c r="AM218" s="139"/>
      <c r="AN218" s="139"/>
      <c r="AO218" s="139"/>
      <c r="AP218" s="139"/>
      <c r="AQ218" s="142"/>
      <c r="AR218" s="139"/>
      <c r="AS218" s="139"/>
      <c r="AT218" s="139"/>
      <c r="AU218" s="139"/>
      <c r="AV218" s="139"/>
      <c r="AW218" s="139"/>
      <c r="AX218" s="139"/>
      <c r="AY218" s="139"/>
      <c r="AZ218" s="139"/>
      <c r="BA218" s="139"/>
      <c r="BB218" s="139"/>
      <c r="BC218" s="139"/>
      <c r="BD218" s="139"/>
      <c r="BE218" s="139"/>
      <c r="BF218" s="139"/>
      <c r="BG218" s="139"/>
      <c r="BH218" s="139"/>
      <c r="BI218" s="139"/>
    </row>
    <row r="219" spans="1:61">
      <c r="A219" s="139"/>
      <c r="B219" s="139"/>
      <c r="C219" s="139"/>
      <c r="D219" s="147"/>
      <c r="E219" s="142"/>
      <c r="F219" s="142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  <c r="AK219" s="139"/>
      <c r="AL219" s="139"/>
      <c r="AM219" s="139"/>
      <c r="AN219" s="139"/>
      <c r="AO219" s="139"/>
      <c r="AP219" s="139"/>
      <c r="AQ219" s="142"/>
      <c r="AR219" s="139"/>
      <c r="AS219" s="139"/>
      <c r="AT219" s="139"/>
      <c r="AU219" s="139"/>
      <c r="AV219" s="139"/>
      <c r="AW219" s="139"/>
      <c r="AX219" s="139"/>
      <c r="AY219" s="139"/>
      <c r="AZ219" s="139"/>
      <c r="BA219" s="139"/>
      <c r="BB219" s="139"/>
      <c r="BC219" s="139"/>
      <c r="BD219" s="139"/>
      <c r="BE219" s="139"/>
      <c r="BF219" s="139"/>
      <c r="BG219" s="139"/>
      <c r="BH219" s="139"/>
      <c r="BI219" s="139"/>
    </row>
    <row r="220" spans="1:61">
      <c r="A220" s="139"/>
      <c r="B220" s="139"/>
      <c r="C220" s="139"/>
      <c r="D220" s="147"/>
      <c r="E220" s="142"/>
      <c r="F220" s="142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9"/>
      <c r="AK220" s="139"/>
      <c r="AL220" s="139"/>
      <c r="AM220" s="139"/>
      <c r="AN220" s="139"/>
      <c r="AO220" s="139"/>
      <c r="AP220" s="139"/>
      <c r="AQ220" s="142"/>
      <c r="AR220" s="139"/>
      <c r="AS220" s="139"/>
      <c r="AT220" s="139"/>
      <c r="AU220" s="139"/>
      <c r="AV220" s="139"/>
      <c r="AW220" s="139"/>
      <c r="AX220" s="139"/>
      <c r="AY220" s="139"/>
      <c r="AZ220" s="139"/>
      <c r="BA220" s="139"/>
      <c r="BB220" s="139"/>
      <c r="BC220" s="139"/>
      <c r="BD220" s="139"/>
      <c r="BE220" s="139"/>
      <c r="BF220" s="139"/>
      <c r="BG220" s="139"/>
      <c r="BH220" s="139"/>
      <c r="BI220" s="139"/>
    </row>
    <row r="221" spans="1:61">
      <c r="A221" s="139"/>
      <c r="B221" s="139"/>
      <c r="C221" s="139"/>
      <c r="D221" s="147"/>
      <c r="E221" s="142"/>
      <c r="F221" s="142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39"/>
      <c r="AJ221" s="139"/>
      <c r="AK221" s="139"/>
      <c r="AL221" s="139"/>
      <c r="AM221" s="139"/>
      <c r="AN221" s="139"/>
      <c r="AO221" s="139"/>
      <c r="AP221" s="139"/>
      <c r="AQ221" s="142"/>
      <c r="AR221" s="139"/>
      <c r="AS221" s="139"/>
      <c r="AT221" s="139"/>
      <c r="AU221" s="139"/>
      <c r="AV221" s="139"/>
      <c r="AW221" s="139"/>
      <c r="AX221" s="139"/>
      <c r="AY221" s="139"/>
      <c r="AZ221" s="139"/>
      <c r="BA221" s="139"/>
      <c r="BB221" s="139"/>
      <c r="BC221" s="139"/>
      <c r="BD221" s="139"/>
      <c r="BE221" s="139"/>
      <c r="BF221" s="139"/>
      <c r="BG221" s="139"/>
      <c r="BH221" s="139"/>
      <c r="BI221" s="139"/>
    </row>
    <row r="222" spans="1:61">
      <c r="A222" s="139"/>
      <c r="B222" s="139"/>
      <c r="C222" s="139"/>
      <c r="D222" s="147"/>
      <c r="E222" s="142"/>
      <c r="F222" s="142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39"/>
      <c r="AJ222" s="139"/>
      <c r="AK222" s="139"/>
      <c r="AL222" s="139"/>
      <c r="AM222" s="139"/>
      <c r="AN222" s="139"/>
      <c r="AO222" s="139"/>
      <c r="AP222" s="139"/>
      <c r="AQ222" s="142"/>
      <c r="AR222" s="139"/>
      <c r="AS222" s="139"/>
      <c r="AT222" s="139"/>
      <c r="AU222" s="139"/>
      <c r="AV222" s="139"/>
      <c r="AW222" s="139"/>
      <c r="AX222" s="139"/>
      <c r="AY222" s="139"/>
      <c r="AZ222" s="139"/>
      <c r="BA222" s="139"/>
      <c r="BB222" s="139"/>
      <c r="BC222" s="139"/>
      <c r="BD222" s="139"/>
      <c r="BE222" s="139"/>
      <c r="BF222" s="139"/>
      <c r="BG222" s="139"/>
      <c r="BH222" s="139"/>
      <c r="BI222" s="139"/>
    </row>
    <row r="223" spans="1:61">
      <c r="A223" s="139"/>
      <c r="B223" s="139"/>
      <c r="C223" s="139"/>
      <c r="D223" s="147"/>
      <c r="E223" s="142"/>
      <c r="F223" s="142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39"/>
      <c r="AJ223" s="139"/>
      <c r="AK223" s="139"/>
      <c r="AL223" s="139"/>
      <c r="AM223" s="139"/>
      <c r="AN223" s="139"/>
      <c r="AO223" s="139"/>
      <c r="AP223" s="139"/>
      <c r="AQ223" s="142"/>
      <c r="AR223" s="139"/>
      <c r="AS223" s="139"/>
      <c r="AT223" s="139"/>
      <c r="AU223" s="139"/>
      <c r="AV223" s="139"/>
      <c r="AW223" s="139"/>
      <c r="AX223" s="139"/>
      <c r="AY223" s="139"/>
      <c r="AZ223" s="139"/>
      <c r="BA223" s="139"/>
      <c r="BB223" s="139"/>
      <c r="BC223" s="139"/>
      <c r="BD223" s="139"/>
      <c r="BE223" s="139"/>
      <c r="BF223" s="139"/>
      <c r="BG223" s="139"/>
      <c r="BH223" s="139"/>
      <c r="BI223" s="139"/>
    </row>
    <row r="224" spans="1:61">
      <c r="A224" s="139"/>
      <c r="B224" s="139"/>
      <c r="C224" s="139"/>
      <c r="D224" s="147"/>
      <c r="E224" s="142"/>
      <c r="F224" s="142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9"/>
      <c r="AK224" s="139"/>
      <c r="AL224" s="139"/>
      <c r="AM224" s="139"/>
      <c r="AN224" s="139"/>
      <c r="AO224" s="139"/>
      <c r="AP224" s="139"/>
      <c r="AQ224" s="142"/>
      <c r="AR224" s="139"/>
      <c r="AS224" s="139"/>
      <c r="AT224" s="139"/>
      <c r="AU224" s="139"/>
      <c r="AV224" s="139"/>
      <c r="AW224" s="139"/>
      <c r="AX224" s="139"/>
      <c r="AY224" s="139"/>
      <c r="AZ224" s="139"/>
      <c r="BA224" s="139"/>
      <c r="BB224" s="139"/>
      <c r="BC224" s="139"/>
      <c r="BD224" s="139"/>
      <c r="BE224" s="139"/>
      <c r="BF224" s="139"/>
      <c r="BG224" s="139"/>
      <c r="BH224" s="139"/>
      <c r="BI224" s="139"/>
    </row>
    <row r="225" spans="1:61">
      <c r="A225" s="139"/>
      <c r="B225" s="139"/>
      <c r="C225" s="139"/>
      <c r="D225" s="147"/>
      <c r="E225" s="142"/>
      <c r="F225" s="142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  <c r="AA225" s="139"/>
      <c r="AB225" s="139"/>
      <c r="AC225" s="139"/>
      <c r="AD225" s="139"/>
      <c r="AE225" s="139"/>
      <c r="AF225" s="139"/>
      <c r="AG225" s="139"/>
      <c r="AH225" s="139"/>
      <c r="AI225" s="139"/>
      <c r="AJ225" s="139"/>
      <c r="AK225" s="139"/>
      <c r="AL225" s="139"/>
      <c r="AM225" s="139"/>
      <c r="AN225" s="139"/>
      <c r="AO225" s="139"/>
      <c r="AP225" s="139"/>
      <c r="AQ225" s="142"/>
      <c r="AR225" s="139"/>
      <c r="AS225" s="139"/>
      <c r="AT225" s="139"/>
      <c r="AU225" s="139"/>
      <c r="AV225" s="139"/>
      <c r="AW225" s="139"/>
      <c r="AX225" s="139"/>
      <c r="AY225" s="139"/>
      <c r="AZ225" s="139"/>
      <c r="BA225" s="139"/>
      <c r="BB225" s="139"/>
      <c r="BC225" s="139"/>
      <c r="BD225" s="139"/>
      <c r="BE225" s="139"/>
      <c r="BF225" s="139"/>
      <c r="BG225" s="139"/>
      <c r="BH225" s="139"/>
      <c r="BI225" s="139"/>
    </row>
    <row r="226" spans="1:61">
      <c r="A226" s="139"/>
      <c r="B226" s="139"/>
      <c r="C226" s="139"/>
      <c r="D226" s="147"/>
      <c r="E226" s="142"/>
      <c r="F226" s="142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39"/>
      <c r="AJ226" s="139"/>
      <c r="AK226" s="139"/>
      <c r="AL226" s="139"/>
      <c r="AM226" s="139"/>
      <c r="AN226" s="139"/>
      <c r="AO226" s="139"/>
      <c r="AP226" s="139"/>
      <c r="AQ226" s="142"/>
      <c r="AR226" s="139"/>
      <c r="AS226" s="139"/>
      <c r="AT226" s="139"/>
      <c r="AU226" s="139"/>
      <c r="AV226" s="139"/>
      <c r="AW226" s="139"/>
      <c r="AX226" s="139"/>
      <c r="AY226" s="139"/>
      <c r="AZ226" s="139"/>
      <c r="BA226" s="139"/>
      <c r="BB226" s="139"/>
      <c r="BC226" s="139"/>
      <c r="BD226" s="139"/>
      <c r="BE226" s="139"/>
      <c r="BF226" s="139"/>
      <c r="BG226" s="139"/>
      <c r="BH226" s="139"/>
      <c r="BI226" s="139"/>
    </row>
    <row r="227" spans="1:61">
      <c r="A227" s="139"/>
      <c r="B227" s="139"/>
      <c r="C227" s="139"/>
      <c r="D227" s="147"/>
      <c r="E227" s="142"/>
      <c r="F227" s="142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39"/>
      <c r="AJ227" s="139"/>
      <c r="AK227" s="139"/>
      <c r="AL227" s="139"/>
      <c r="AM227" s="139"/>
      <c r="AN227" s="139"/>
      <c r="AO227" s="139"/>
      <c r="AP227" s="139"/>
      <c r="AQ227" s="142"/>
      <c r="AR227" s="139"/>
      <c r="AS227" s="139"/>
      <c r="AT227" s="139"/>
      <c r="AU227" s="139"/>
      <c r="AV227" s="139"/>
      <c r="AW227" s="139"/>
      <c r="AX227" s="139"/>
      <c r="AY227" s="139"/>
      <c r="AZ227" s="139"/>
      <c r="BA227" s="139"/>
      <c r="BB227" s="139"/>
      <c r="BC227" s="139"/>
      <c r="BD227" s="139"/>
      <c r="BE227" s="139"/>
      <c r="BF227" s="139"/>
      <c r="BG227" s="139"/>
      <c r="BH227" s="139"/>
      <c r="BI227" s="139"/>
    </row>
    <row r="228" spans="1:61">
      <c r="A228" s="139"/>
      <c r="B228" s="139"/>
      <c r="C228" s="139"/>
      <c r="D228" s="147"/>
      <c r="E228" s="142"/>
      <c r="F228" s="142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39"/>
      <c r="AJ228" s="139"/>
      <c r="AK228" s="139"/>
      <c r="AL228" s="139"/>
      <c r="AM228" s="139"/>
      <c r="AN228" s="139"/>
      <c r="AO228" s="139"/>
      <c r="AP228" s="139"/>
      <c r="AQ228" s="142"/>
      <c r="AR228" s="139"/>
      <c r="AS228" s="139"/>
      <c r="AT228" s="139"/>
      <c r="AU228" s="139"/>
      <c r="AV228" s="139"/>
      <c r="AW228" s="139"/>
      <c r="AX228" s="139"/>
      <c r="AY228" s="139"/>
      <c r="AZ228" s="139"/>
      <c r="BA228" s="139"/>
      <c r="BB228" s="139"/>
      <c r="BC228" s="139"/>
      <c r="BD228" s="139"/>
      <c r="BE228" s="139"/>
      <c r="BF228" s="139"/>
      <c r="BG228" s="139"/>
      <c r="BH228" s="139"/>
      <c r="BI228" s="139"/>
    </row>
    <row r="229" spans="1:61">
      <c r="A229" s="139"/>
      <c r="B229" s="139"/>
      <c r="C229" s="139"/>
      <c r="D229" s="147"/>
      <c r="E229" s="142"/>
      <c r="F229" s="142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  <c r="AA229" s="139"/>
      <c r="AB229" s="139"/>
      <c r="AC229" s="139"/>
      <c r="AD229" s="139"/>
      <c r="AE229" s="139"/>
      <c r="AF229" s="139"/>
      <c r="AG229" s="139"/>
      <c r="AH229" s="139"/>
      <c r="AI229" s="139"/>
      <c r="AJ229" s="139"/>
      <c r="AK229" s="139"/>
      <c r="AL229" s="139"/>
      <c r="AM229" s="139"/>
      <c r="AN229" s="139"/>
      <c r="AO229" s="139"/>
      <c r="AP229" s="139"/>
      <c r="AQ229" s="142"/>
      <c r="AR229" s="139"/>
      <c r="AS229" s="139"/>
      <c r="AT229" s="139"/>
      <c r="AU229" s="139"/>
      <c r="AV229" s="139"/>
      <c r="AW229" s="139"/>
      <c r="AX229" s="139"/>
      <c r="AY229" s="139"/>
      <c r="AZ229" s="139"/>
      <c r="BA229" s="139"/>
      <c r="BB229" s="139"/>
      <c r="BC229" s="139"/>
      <c r="BD229" s="139"/>
      <c r="BE229" s="139"/>
      <c r="BF229" s="139"/>
      <c r="BG229" s="139"/>
      <c r="BH229" s="139"/>
      <c r="BI229" s="139"/>
    </row>
    <row r="230" spans="1:61">
      <c r="A230" s="139"/>
      <c r="B230" s="139"/>
      <c r="C230" s="139"/>
      <c r="D230" s="147"/>
      <c r="E230" s="142"/>
      <c r="F230" s="142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39"/>
      <c r="AJ230" s="139"/>
      <c r="AK230" s="139"/>
      <c r="AL230" s="139"/>
      <c r="AM230" s="139"/>
      <c r="AN230" s="139"/>
      <c r="AO230" s="139"/>
      <c r="AP230" s="139"/>
      <c r="AQ230" s="142"/>
      <c r="AR230" s="139"/>
      <c r="AS230" s="139"/>
      <c r="AT230" s="139"/>
      <c r="AU230" s="139"/>
      <c r="AV230" s="139"/>
      <c r="AW230" s="139"/>
      <c r="AX230" s="139"/>
      <c r="AY230" s="139"/>
      <c r="AZ230" s="139"/>
      <c r="BA230" s="139"/>
      <c r="BB230" s="139"/>
      <c r="BC230" s="139"/>
      <c r="BD230" s="139"/>
      <c r="BE230" s="139"/>
      <c r="BF230" s="139"/>
      <c r="BG230" s="139"/>
      <c r="BH230" s="139"/>
      <c r="BI230" s="139"/>
    </row>
    <row r="231" spans="1:61">
      <c r="A231" s="139"/>
      <c r="B231" s="139"/>
      <c r="C231" s="139"/>
      <c r="D231" s="147"/>
      <c r="E231" s="142"/>
      <c r="F231" s="142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  <c r="AA231" s="139"/>
      <c r="AB231" s="139"/>
      <c r="AC231" s="139"/>
      <c r="AD231" s="139"/>
      <c r="AE231" s="139"/>
      <c r="AF231" s="139"/>
      <c r="AG231" s="139"/>
      <c r="AH231" s="139"/>
      <c r="AI231" s="139"/>
      <c r="AJ231" s="139"/>
      <c r="AK231" s="139"/>
      <c r="AL231" s="139"/>
      <c r="AM231" s="139"/>
      <c r="AN231" s="139"/>
      <c r="AO231" s="139"/>
      <c r="AP231" s="139"/>
      <c r="AQ231" s="142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39"/>
      <c r="BD231" s="139"/>
      <c r="BE231" s="139"/>
      <c r="BF231" s="139"/>
      <c r="BG231" s="139"/>
      <c r="BH231" s="139"/>
      <c r="BI231" s="139"/>
    </row>
    <row r="232" spans="1:61">
      <c r="A232" s="139"/>
      <c r="B232" s="139"/>
      <c r="C232" s="139"/>
      <c r="D232" s="147"/>
      <c r="E232" s="142"/>
      <c r="F232" s="142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42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39"/>
      <c r="BD232" s="139"/>
      <c r="BE232" s="139"/>
      <c r="BF232" s="139"/>
      <c r="BG232" s="139"/>
      <c r="BH232" s="139"/>
      <c r="BI232" s="139"/>
    </row>
    <row r="233" spans="1:61">
      <c r="A233" s="139"/>
      <c r="B233" s="139"/>
      <c r="C233" s="139"/>
      <c r="D233" s="147"/>
      <c r="E233" s="142"/>
      <c r="F233" s="142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  <c r="AA233" s="139"/>
      <c r="AB233" s="139"/>
      <c r="AC233" s="139"/>
      <c r="AD233" s="139"/>
      <c r="AE233" s="139"/>
      <c r="AF233" s="139"/>
      <c r="AG233" s="139"/>
      <c r="AH233" s="139"/>
      <c r="AI233" s="139"/>
      <c r="AJ233" s="139"/>
      <c r="AK233" s="139"/>
      <c r="AL233" s="139"/>
      <c r="AM233" s="139"/>
      <c r="AN233" s="139"/>
      <c r="AO233" s="139"/>
      <c r="AP233" s="139"/>
      <c r="AQ233" s="142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39"/>
      <c r="BD233" s="139"/>
      <c r="BE233" s="139"/>
      <c r="BF233" s="139"/>
      <c r="BG233" s="139"/>
      <c r="BH233" s="139"/>
      <c r="BI233" s="139"/>
    </row>
    <row r="234" spans="1:61">
      <c r="A234" s="139"/>
      <c r="B234" s="139"/>
      <c r="C234" s="139"/>
      <c r="D234" s="147"/>
      <c r="E234" s="142"/>
      <c r="F234" s="142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39"/>
      <c r="AJ234" s="139"/>
      <c r="AK234" s="139"/>
      <c r="AL234" s="139"/>
      <c r="AM234" s="139"/>
      <c r="AN234" s="139"/>
      <c r="AO234" s="139"/>
      <c r="AP234" s="139"/>
      <c r="AQ234" s="142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39"/>
      <c r="BD234" s="139"/>
      <c r="BE234" s="139"/>
      <c r="BF234" s="139"/>
      <c r="BG234" s="139"/>
      <c r="BH234" s="139"/>
      <c r="BI234" s="139"/>
    </row>
    <row r="235" spans="1:61">
      <c r="A235" s="139"/>
      <c r="B235" s="139"/>
      <c r="C235" s="139"/>
      <c r="D235" s="147"/>
      <c r="E235" s="142"/>
      <c r="F235" s="142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39"/>
      <c r="AJ235" s="139"/>
      <c r="AK235" s="139"/>
      <c r="AL235" s="139"/>
      <c r="AM235" s="139"/>
      <c r="AN235" s="139"/>
      <c r="AO235" s="139"/>
      <c r="AP235" s="139"/>
      <c r="AQ235" s="142"/>
      <c r="AR235" s="139"/>
      <c r="AS235" s="139"/>
      <c r="AT235" s="139"/>
      <c r="AU235" s="139"/>
      <c r="AV235" s="139"/>
      <c r="AW235" s="139"/>
      <c r="AX235" s="139"/>
      <c r="AY235" s="139"/>
      <c r="AZ235" s="139"/>
      <c r="BA235" s="139"/>
      <c r="BB235" s="139"/>
      <c r="BC235" s="139"/>
      <c r="BD235" s="139"/>
      <c r="BE235" s="139"/>
      <c r="BF235" s="139"/>
      <c r="BG235" s="139"/>
      <c r="BH235" s="139"/>
      <c r="BI235" s="139"/>
    </row>
    <row r="236" spans="1:61">
      <c r="A236" s="139"/>
      <c r="B236" s="139"/>
      <c r="C236" s="139"/>
      <c r="D236" s="147"/>
      <c r="E236" s="142"/>
      <c r="F236" s="142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  <c r="AA236" s="139"/>
      <c r="AB236" s="139"/>
      <c r="AC236" s="139"/>
      <c r="AD236" s="139"/>
      <c r="AE236" s="139"/>
      <c r="AF236" s="139"/>
      <c r="AG236" s="139"/>
      <c r="AH236" s="139"/>
      <c r="AI236" s="139"/>
      <c r="AJ236" s="139"/>
      <c r="AK236" s="139"/>
      <c r="AL236" s="139"/>
      <c r="AM236" s="139"/>
      <c r="AN236" s="139"/>
      <c r="AO236" s="139"/>
      <c r="AP236" s="139"/>
      <c r="AQ236" s="142"/>
      <c r="AR236" s="139"/>
      <c r="AS236" s="139"/>
      <c r="AT236" s="139"/>
      <c r="AU236" s="139"/>
      <c r="AV236" s="139"/>
      <c r="AW236" s="139"/>
      <c r="AX236" s="139"/>
      <c r="AY236" s="139"/>
      <c r="AZ236" s="139"/>
      <c r="BA236" s="139"/>
      <c r="BB236" s="139"/>
      <c r="BC236" s="139"/>
      <c r="BD236" s="139"/>
      <c r="BE236" s="139"/>
      <c r="BF236" s="139"/>
      <c r="BG236" s="139"/>
      <c r="BH236" s="139"/>
      <c r="BI236" s="139"/>
    </row>
    <row r="237" spans="1:61">
      <c r="A237" s="139"/>
      <c r="B237" s="139"/>
      <c r="C237" s="139"/>
      <c r="D237" s="147"/>
      <c r="E237" s="142"/>
      <c r="F237" s="142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39"/>
      <c r="AJ237" s="139"/>
      <c r="AK237" s="139"/>
      <c r="AL237" s="139"/>
      <c r="AM237" s="139"/>
      <c r="AN237" s="139"/>
      <c r="AO237" s="139"/>
      <c r="AP237" s="139"/>
      <c r="AQ237" s="142"/>
      <c r="AR237" s="139"/>
      <c r="AS237" s="139"/>
      <c r="AT237" s="139"/>
      <c r="AU237" s="139"/>
      <c r="AV237" s="139"/>
      <c r="AW237" s="139"/>
      <c r="AX237" s="139"/>
      <c r="AY237" s="139"/>
      <c r="AZ237" s="139"/>
      <c r="BA237" s="139"/>
      <c r="BB237" s="139"/>
      <c r="BC237" s="139"/>
      <c r="BD237" s="139"/>
      <c r="BE237" s="139"/>
      <c r="BF237" s="139"/>
      <c r="BG237" s="139"/>
      <c r="BH237" s="139"/>
      <c r="BI237" s="139"/>
    </row>
    <row r="238" spans="1:61">
      <c r="A238" s="139"/>
      <c r="B238" s="139"/>
      <c r="C238" s="139"/>
      <c r="D238" s="147"/>
      <c r="E238" s="142"/>
      <c r="F238" s="142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39"/>
      <c r="AJ238" s="139"/>
      <c r="AK238" s="139"/>
      <c r="AL238" s="139"/>
      <c r="AM238" s="139"/>
      <c r="AN238" s="139"/>
      <c r="AO238" s="139"/>
      <c r="AP238" s="139"/>
      <c r="AQ238" s="142"/>
      <c r="AR238" s="139"/>
      <c r="AS238" s="139"/>
      <c r="AT238" s="139"/>
      <c r="AU238" s="139"/>
      <c r="AV238" s="139"/>
      <c r="AW238" s="139"/>
      <c r="AX238" s="139"/>
      <c r="AY238" s="139"/>
      <c r="AZ238" s="139"/>
      <c r="BA238" s="139"/>
      <c r="BB238" s="139"/>
      <c r="BC238" s="139"/>
      <c r="BD238" s="139"/>
      <c r="BE238" s="139"/>
      <c r="BF238" s="139"/>
      <c r="BG238" s="139"/>
      <c r="BH238" s="139"/>
      <c r="BI238" s="139"/>
    </row>
    <row r="239" spans="1:61">
      <c r="A239" s="139"/>
      <c r="B239" s="139"/>
      <c r="C239" s="139"/>
      <c r="D239" s="147"/>
      <c r="E239" s="142"/>
      <c r="F239" s="142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39"/>
      <c r="AJ239" s="139"/>
      <c r="AK239" s="139"/>
      <c r="AL239" s="139"/>
      <c r="AM239" s="139"/>
      <c r="AN239" s="139"/>
      <c r="AO239" s="139"/>
      <c r="AP239" s="139"/>
      <c r="AQ239" s="142"/>
      <c r="AR239" s="139"/>
      <c r="AS239" s="139"/>
      <c r="AT239" s="139"/>
      <c r="AU239" s="139"/>
      <c r="AV239" s="139"/>
      <c r="AW239" s="139"/>
      <c r="AX239" s="139"/>
      <c r="AY239" s="139"/>
      <c r="AZ239" s="139"/>
      <c r="BA239" s="139"/>
      <c r="BB239" s="139"/>
      <c r="BC239" s="139"/>
      <c r="BD239" s="139"/>
      <c r="BE239" s="139"/>
      <c r="BF239" s="139"/>
      <c r="BG239" s="139"/>
      <c r="BH239" s="139"/>
      <c r="BI239" s="139"/>
    </row>
    <row r="240" spans="1:61">
      <c r="A240" s="139"/>
      <c r="B240" s="139"/>
      <c r="C240" s="139"/>
      <c r="D240" s="147"/>
      <c r="E240" s="142"/>
      <c r="F240" s="142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42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  <c r="BI240" s="139"/>
    </row>
    <row r="241" spans="1:61">
      <c r="A241" s="139"/>
      <c r="B241" s="139"/>
      <c r="C241" s="139"/>
      <c r="D241" s="147"/>
      <c r="E241" s="142"/>
      <c r="F241" s="142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39"/>
      <c r="AJ241" s="139"/>
      <c r="AK241" s="139"/>
      <c r="AL241" s="139"/>
      <c r="AM241" s="139"/>
      <c r="AN241" s="139"/>
      <c r="AO241" s="139"/>
      <c r="AP241" s="139"/>
      <c r="AQ241" s="142"/>
      <c r="AR241" s="139"/>
      <c r="AS241" s="139"/>
      <c r="AT241" s="139"/>
      <c r="AU241" s="139"/>
      <c r="AV241" s="139"/>
      <c r="AW241" s="139"/>
      <c r="AX241" s="139"/>
      <c r="AY241" s="139"/>
      <c r="AZ241" s="139"/>
      <c r="BA241" s="139"/>
      <c r="BB241" s="139"/>
      <c r="BC241" s="139"/>
      <c r="BD241" s="139"/>
      <c r="BE241" s="139"/>
      <c r="BF241" s="139"/>
      <c r="BG241" s="139"/>
      <c r="BH241" s="139"/>
      <c r="BI241" s="139"/>
    </row>
    <row r="242" spans="1:61">
      <c r="A242" s="139"/>
      <c r="B242" s="139"/>
      <c r="C242" s="139"/>
      <c r="D242" s="147"/>
      <c r="E242" s="142"/>
      <c r="F242" s="142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  <c r="AA242" s="139"/>
      <c r="AB242" s="139"/>
      <c r="AC242" s="139"/>
      <c r="AD242" s="139"/>
      <c r="AE242" s="139"/>
      <c r="AF242" s="139"/>
      <c r="AG242" s="139"/>
      <c r="AH242" s="139"/>
      <c r="AI242" s="139"/>
      <c r="AJ242" s="139"/>
      <c r="AK242" s="139"/>
      <c r="AL242" s="139"/>
      <c r="AM242" s="139"/>
      <c r="AN242" s="139"/>
      <c r="AO242" s="139"/>
      <c r="AP242" s="139"/>
      <c r="AQ242" s="142"/>
      <c r="AR242" s="139"/>
      <c r="AS242" s="139"/>
      <c r="AT242" s="139"/>
      <c r="AU242" s="139"/>
      <c r="AV242" s="139"/>
      <c r="AW242" s="139"/>
      <c r="AX242" s="139"/>
      <c r="AY242" s="139"/>
      <c r="AZ242" s="139"/>
      <c r="BA242" s="139"/>
      <c r="BB242" s="139"/>
      <c r="BC242" s="139"/>
      <c r="BD242" s="139"/>
      <c r="BE242" s="139"/>
      <c r="BF242" s="139"/>
      <c r="BG242" s="139"/>
      <c r="BH242" s="139"/>
      <c r="BI242" s="139"/>
    </row>
    <row r="243" spans="1:61">
      <c r="A243" s="139"/>
      <c r="B243" s="139"/>
      <c r="C243" s="139"/>
      <c r="D243" s="147"/>
      <c r="E243" s="142"/>
      <c r="F243" s="142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  <c r="AA243" s="139"/>
      <c r="AB243" s="139"/>
      <c r="AC243" s="139"/>
      <c r="AD243" s="139"/>
      <c r="AE243" s="139"/>
      <c r="AF243" s="139"/>
      <c r="AG243" s="139"/>
      <c r="AH243" s="139"/>
      <c r="AI243" s="139"/>
      <c r="AJ243" s="139"/>
      <c r="AK243" s="139"/>
      <c r="AL243" s="139"/>
      <c r="AM243" s="139"/>
      <c r="AN243" s="139"/>
      <c r="AO243" s="139"/>
      <c r="AP243" s="139"/>
      <c r="AQ243" s="142"/>
      <c r="AR243" s="139"/>
      <c r="AS243" s="139"/>
      <c r="AT243" s="139"/>
      <c r="AU243" s="139"/>
      <c r="AV243" s="139"/>
      <c r="AW243" s="139"/>
      <c r="AX243" s="139"/>
      <c r="AY243" s="139"/>
      <c r="AZ243" s="139"/>
      <c r="BA243" s="139"/>
      <c r="BB243" s="139"/>
      <c r="BC243" s="139"/>
      <c r="BD243" s="139"/>
      <c r="BE243" s="139"/>
      <c r="BF243" s="139"/>
      <c r="BG243" s="139"/>
      <c r="BH243" s="139"/>
      <c r="BI243" s="139"/>
    </row>
    <row r="244" spans="1:61">
      <c r="A244" s="139"/>
      <c r="B244" s="139"/>
      <c r="C244" s="139"/>
      <c r="D244" s="147"/>
      <c r="E244" s="142"/>
      <c r="F244" s="142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39"/>
      <c r="AJ244" s="139"/>
      <c r="AK244" s="139"/>
      <c r="AL244" s="139"/>
      <c r="AM244" s="139"/>
      <c r="AN244" s="139"/>
      <c r="AO244" s="139"/>
      <c r="AP244" s="139"/>
      <c r="AQ244" s="142"/>
      <c r="AR244" s="139"/>
      <c r="AS244" s="139"/>
      <c r="AT244" s="139"/>
      <c r="AU244" s="139"/>
      <c r="AV244" s="139"/>
      <c r="AW244" s="139"/>
      <c r="AX244" s="139"/>
      <c r="AY244" s="139"/>
      <c r="AZ244" s="139"/>
      <c r="BA244" s="139"/>
      <c r="BB244" s="139"/>
      <c r="BC244" s="139"/>
      <c r="BD244" s="139"/>
      <c r="BE244" s="139"/>
      <c r="BF244" s="139"/>
      <c r="BG244" s="139"/>
      <c r="BH244" s="139"/>
      <c r="BI244" s="139"/>
    </row>
    <row r="245" spans="1:61">
      <c r="A245" s="139"/>
      <c r="B245" s="139"/>
      <c r="C245" s="139"/>
      <c r="D245" s="147"/>
      <c r="E245" s="142"/>
      <c r="F245" s="142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  <c r="AA245" s="139"/>
      <c r="AB245" s="139"/>
      <c r="AC245" s="139"/>
      <c r="AD245" s="139"/>
      <c r="AE245" s="139"/>
      <c r="AF245" s="139"/>
      <c r="AG245" s="139"/>
      <c r="AH245" s="139"/>
      <c r="AI245" s="139"/>
      <c r="AJ245" s="139"/>
      <c r="AK245" s="139"/>
      <c r="AL245" s="139"/>
      <c r="AM245" s="139"/>
      <c r="AN245" s="139"/>
      <c r="AO245" s="139"/>
      <c r="AP245" s="139"/>
      <c r="AQ245" s="142"/>
      <c r="AR245" s="139"/>
      <c r="AS245" s="139"/>
      <c r="AT245" s="139"/>
      <c r="AU245" s="139"/>
      <c r="AV245" s="139"/>
      <c r="AW245" s="139"/>
      <c r="AX245" s="139"/>
      <c r="AY245" s="139"/>
      <c r="AZ245" s="139"/>
      <c r="BA245" s="139"/>
      <c r="BB245" s="139"/>
      <c r="BC245" s="139"/>
      <c r="BD245" s="139"/>
      <c r="BE245" s="139"/>
      <c r="BF245" s="139"/>
      <c r="BG245" s="139"/>
      <c r="BH245" s="139"/>
      <c r="BI245" s="139"/>
    </row>
    <row r="246" spans="1:61">
      <c r="A246" s="139"/>
      <c r="B246" s="139"/>
      <c r="C246" s="139"/>
      <c r="D246" s="147"/>
      <c r="E246" s="142"/>
      <c r="F246" s="142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  <c r="AA246" s="139"/>
      <c r="AB246" s="139"/>
      <c r="AC246" s="139"/>
      <c r="AD246" s="139"/>
      <c r="AE246" s="139"/>
      <c r="AF246" s="139"/>
      <c r="AG246" s="139"/>
      <c r="AH246" s="139"/>
      <c r="AI246" s="139"/>
      <c r="AJ246" s="139"/>
      <c r="AK246" s="139"/>
      <c r="AL246" s="139"/>
      <c r="AM246" s="139"/>
      <c r="AN246" s="139"/>
      <c r="AO246" s="139"/>
      <c r="AP246" s="139"/>
      <c r="AQ246" s="142"/>
      <c r="AR246" s="139"/>
      <c r="AS246" s="139"/>
      <c r="AT246" s="139"/>
      <c r="AU246" s="139"/>
      <c r="AV246" s="139"/>
      <c r="AW246" s="139"/>
      <c r="AX246" s="139"/>
      <c r="AY246" s="139"/>
      <c r="AZ246" s="139"/>
      <c r="BA246" s="139"/>
      <c r="BB246" s="139"/>
      <c r="BC246" s="139"/>
      <c r="BD246" s="139"/>
      <c r="BE246" s="139"/>
      <c r="BF246" s="139"/>
      <c r="BG246" s="139"/>
      <c r="BH246" s="139"/>
      <c r="BI246" s="139"/>
    </row>
    <row r="247" spans="1:61">
      <c r="A247" s="139"/>
      <c r="B247" s="139"/>
      <c r="C247" s="139"/>
      <c r="D247" s="147"/>
      <c r="E247" s="142"/>
      <c r="F247" s="142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39"/>
      <c r="AJ247" s="139"/>
      <c r="AK247" s="139"/>
      <c r="AL247" s="139"/>
      <c r="AM247" s="139"/>
      <c r="AN247" s="139"/>
      <c r="AO247" s="139"/>
      <c r="AP247" s="139"/>
      <c r="AQ247" s="142"/>
      <c r="AR247" s="139"/>
      <c r="AS247" s="139"/>
      <c r="AT247" s="139"/>
      <c r="AU247" s="139"/>
      <c r="AV247" s="139"/>
      <c r="AW247" s="139"/>
      <c r="AX247" s="139"/>
      <c r="AY247" s="139"/>
      <c r="AZ247" s="139"/>
      <c r="BA247" s="139"/>
      <c r="BB247" s="139"/>
      <c r="BC247" s="139"/>
      <c r="BD247" s="139"/>
      <c r="BE247" s="139"/>
      <c r="BF247" s="139"/>
      <c r="BG247" s="139"/>
      <c r="BH247" s="139"/>
      <c r="BI247" s="139"/>
    </row>
    <row r="248" spans="1:61">
      <c r="A248" s="139"/>
      <c r="B248" s="139"/>
      <c r="C248" s="139"/>
      <c r="D248" s="147"/>
      <c r="E248" s="142"/>
      <c r="F248" s="142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  <c r="AA248" s="139"/>
      <c r="AB248" s="139"/>
      <c r="AC248" s="139"/>
      <c r="AD248" s="139"/>
      <c r="AE248" s="139"/>
      <c r="AF248" s="139"/>
      <c r="AG248" s="139"/>
      <c r="AH248" s="139"/>
      <c r="AI248" s="139"/>
      <c r="AJ248" s="139"/>
      <c r="AK248" s="139"/>
      <c r="AL248" s="139"/>
      <c r="AM248" s="139"/>
      <c r="AN248" s="139"/>
      <c r="AO248" s="139"/>
      <c r="AP248" s="139"/>
      <c r="AQ248" s="142"/>
      <c r="AR248" s="139"/>
      <c r="AS248" s="139"/>
      <c r="AT248" s="139"/>
      <c r="AU248" s="139"/>
      <c r="AV248" s="139"/>
      <c r="AW248" s="139"/>
      <c r="AX248" s="139"/>
      <c r="AY248" s="139"/>
      <c r="AZ248" s="139"/>
      <c r="BA248" s="139"/>
      <c r="BB248" s="139"/>
      <c r="BC248" s="139"/>
      <c r="BD248" s="139"/>
      <c r="BE248" s="139"/>
      <c r="BF248" s="139"/>
      <c r="BG248" s="139"/>
      <c r="BH248" s="139"/>
      <c r="BI248" s="139"/>
    </row>
    <row r="249" spans="1:61">
      <c r="A249" s="139"/>
      <c r="B249" s="139"/>
      <c r="C249" s="139"/>
      <c r="D249" s="147"/>
      <c r="E249" s="142"/>
      <c r="F249" s="142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  <c r="AA249" s="139"/>
      <c r="AB249" s="139"/>
      <c r="AC249" s="139"/>
      <c r="AD249" s="139"/>
      <c r="AE249" s="139"/>
      <c r="AF249" s="139"/>
      <c r="AG249" s="139"/>
      <c r="AH249" s="139"/>
      <c r="AI249" s="139"/>
      <c r="AJ249" s="139"/>
      <c r="AK249" s="139"/>
      <c r="AL249" s="139"/>
      <c r="AM249" s="139"/>
      <c r="AN249" s="139"/>
      <c r="AO249" s="139"/>
      <c r="AP249" s="139"/>
      <c r="AQ249" s="142"/>
      <c r="AR249" s="139"/>
      <c r="AS249" s="139"/>
      <c r="AT249" s="139"/>
      <c r="AU249" s="139"/>
      <c r="AV249" s="139"/>
      <c r="AW249" s="139"/>
      <c r="AX249" s="139"/>
      <c r="AY249" s="139"/>
      <c r="AZ249" s="139"/>
      <c r="BA249" s="139"/>
      <c r="BB249" s="139"/>
      <c r="BC249" s="139"/>
      <c r="BD249" s="139"/>
      <c r="BE249" s="139"/>
      <c r="BF249" s="139"/>
      <c r="BG249" s="139"/>
      <c r="BH249" s="139"/>
      <c r="BI249" s="139"/>
    </row>
    <row r="250" spans="1:61">
      <c r="A250" s="139"/>
      <c r="B250" s="139"/>
      <c r="C250" s="139"/>
      <c r="D250" s="147"/>
      <c r="E250" s="142"/>
      <c r="F250" s="142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  <c r="AA250" s="139"/>
      <c r="AB250" s="139"/>
      <c r="AC250" s="139"/>
      <c r="AD250" s="139"/>
      <c r="AE250" s="139"/>
      <c r="AF250" s="139"/>
      <c r="AG250" s="139"/>
      <c r="AH250" s="139"/>
      <c r="AI250" s="139"/>
      <c r="AJ250" s="139"/>
      <c r="AK250" s="139"/>
      <c r="AL250" s="139"/>
      <c r="AM250" s="139"/>
      <c r="AN250" s="139"/>
      <c r="AO250" s="139"/>
      <c r="AP250" s="139"/>
      <c r="AQ250" s="142"/>
      <c r="AR250" s="139"/>
      <c r="AS250" s="139"/>
      <c r="AT250" s="139"/>
      <c r="AU250" s="139"/>
      <c r="AV250" s="139"/>
      <c r="AW250" s="139"/>
      <c r="AX250" s="139"/>
      <c r="AY250" s="139"/>
      <c r="AZ250" s="139"/>
      <c r="BA250" s="139"/>
      <c r="BB250" s="139"/>
      <c r="BC250" s="139"/>
      <c r="BD250" s="139"/>
      <c r="BE250" s="139"/>
      <c r="BF250" s="139"/>
      <c r="BG250" s="139"/>
      <c r="BH250" s="139"/>
      <c r="BI250" s="139"/>
    </row>
    <row r="251" spans="1:61">
      <c r="A251" s="139"/>
      <c r="B251" s="139"/>
      <c r="C251" s="139"/>
      <c r="D251" s="147"/>
      <c r="E251" s="142"/>
      <c r="F251" s="142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  <c r="AA251" s="139"/>
      <c r="AB251" s="139"/>
      <c r="AC251" s="139"/>
      <c r="AD251" s="139"/>
      <c r="AE251" s="139"/>
      <c r="AF251" s="139"/>
      <c r="AG251" s="139"/>
      <c r="AH251" s="139"/>
      <c r="AI251" s="139"/>
      <c r="AJ251" s="139"/>
      <c r="AK251" s="139"/>
      <c r="AL251" s="139"/>
      <c r="AM251" s="139"/>
      <c r="AN251" s="139"/>
      <c r="AO251" s="139"/>
      <c r="AP251" s="139"/>
      <c r="AQ251" s="142"/>
      <c r="AR251" s="139"/>
      <c r="AS251" s="139"/>
      <c r="AT251" s="139"/>
      <c r="AU251" s="139"/>
      <c r="AV251" s="139"/>
      <c r="AW251" s="139"/>
      <c r="AX251" s="139"/>
      <c r="AY251" s="139"/>
      <c r="AZ251" s="139"/>
      <c r="BA251" s="139"/>
      <c r="BB251" s="139"/>
      <c r="BC251" s="139"/>
      <c r="BD251" s="139"/>
      <c r="BE251" s="139"/>
      <c r="BF251" s="139"/>
      <c r="BG251" s="139"/>
      <c r="BH251" s="139"/>
      <c r="BI251" s="139"/>
    </row>
    <row r="252" spans="1:61">
      <c r="A252" s="139"/>
      <c r="B252" s="139"/>
      <c r="C252" s="139"/>
      <c r="D252" s="147"/>
      <c r="E252" s="142"/>
      <c r="F252" s="142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39"/>
      <c r="AF252" s="139"/>
      <c r="AG252" s="139"/>
      <c r="AH252" s="139"/>
      <c r="AI252" s="139"/>
      <c r="AJ252" s="139"/>
      <c r="AK252" s="139"/>
      <c r="AL252" s="139"/>
      <c r="AM252" s="139"/>
      <c r="AN252" s="139"/>
      <c r="AO252" s="139"/>
      <c r="AP252" s="139"/>
      <c r="AQ252" s="142"/>
      <c r="AR252" s="139"/>
      <c r="AS252" s="139"/>
      <c r="AT252" s="139"/>
      <c r="AU252" s="139"/>
      <c r="AV252" s="139"/>
      <c r="AW252" s="139"/>
      <c r="AX252" s="139"/>
      <c r="AY252" s="139"/>
      <c r="AZ252" s="139"/>
      <c r="BA252" s="139"/>
      <c r="BB252" s="139"/>
      <c r="BC252" s="139"/>
      <c r="BD252" s="139"/>
      <c r="BE252" s="139"/>
      <c r="BF252" s="139"/>
      <c r="BG252" s="139"/>
      <c r="BH252" s="139"/>
      <c r="BI252" s="139"/>
    </row>
    <row r="253" spans="1:61">
      <c r="A253" s="139"/>
      <c r="B253" s="139"/>
      <c r="C253" s="139"/>
      <c r="D253" s="147"/>
      <c r="E253" s="142"/>
      <c r="F253" s="142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9"/>
      <c r="AK253" s="139"/>
      <c r="AL253" s="139"/>
      <c r="AM253" s="139"/>
      <c r="AN253" s="139"/>
      <c r="AO253" s="139"/>
      <c r="AP253" s="139"/>
      <c r="AQ253" s="142"/>
      <c r="AR253" s="139"/>
      <c r="AS253" s="139"/>
      <c r="AT253" s="139"/>
      <c r="AU253" s="139"/>
      <c r="AV253" s="139"/>
      <c r="AW253" s="139"/>
      <c r="AX253" s="139"/>
      <c r="AY253" s="139"/>
      <c r="AZ253" s="139"/>
      <c r="BA253" s="139"/>
      <c r="BB253" s="139"/>
      <c r="BC253" s="139"/>
      <c r="BD253" s="139"/>
      <c r="BE253" s="139"/>
      <c r="BF253" s="139"/>
      <c r="BG253" s="139"/>
      <c r="BH253" s="139"/>
      <c r="BI253" s="139"/>
    </row>
    <row r="254" spans="1:61">
      <c r="A254" s="139"/>
      <c r="B254" s="139"/>
      <c r="C254" s="139"/>
      <c r="D254" s="147"/>
      <c r="E254" s="142"/>
      <c r="F254" s="142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39"/>
      <c r="AJ254" s="139"/>
      <c r="AK254" s="139"/>
      <c r="AL254" s="139"/>
      <c r="AM254" s="139"/>
      <c r="AN254" s="139"/>
      <c r="AO254" s="139"/>
      <c r="AP254" s="139"/>
      <c r="AQ254" s="142"/>
      <c r="AR254" s="139"/>
      <c r="AS254" s="139"/>
      <c r="AT254" s="139"/>
      <c r="AU254" s="139"/>
      <c r="AV254" s="139"/>
      <c r="AW254" s="139"/>
      <c r="AX254" s="139"/>
      <c r="AY254" s="139"/>
      <c r="AZ254" s="139"/>
      <c r="BA254" s="139"/>
      <c r="BB254" s="139"/>
      <c r="BC254" s="139"/>
      <c r="BD254" s="139"/>
      <c r="BE254" s="139"/>
      <c r="BF254" s="139"/>
      <c r="BG254" s="139"/>
      <c r="BH254" s="139"/>
      <c r="BI254" s="139"/>
    </row>
    <row r="255" spans="1:61">
      <c r="A255" s="139"/>
      <c r="B255" s="139"/>
      <c r="C255" s="139"/>
      <c r="D255" s="147"/>
      <c r="E255" s="142"/>
      <c r="F255" s="142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39"/>
      <c r="AJ255" s="139"/>
      <c r="AK255" s="139"/>
      <c r="AL255" s="139"/>
      <c r="AM255" s="139"/>
      <c r="AN255" s="139"/>
      <c r="AO255" s="139"/>
      <c r="AP255" s="139"/>
      <c r="AQ255" s="142"/>
      <c r="AR255" s="139"/>
      <c r="AS255" s="139"/>
      <c r="AT255" s="139"/>
      <c r="AU255" s="139"/>
      <c r="AV255" s="139"/>
      <c r="AW255" s="139"/>
      <c r="AX255" s="139"/>
      <c r="AY255" s="139"/>
      <c r="AZ255" s="139"/>
      <c r="BA255" s="139"/>
      <c r="BB255" s="139"/>
      <c r="BC255" s="139"/>
      <c r="BD255" s="139"/>
      <c r="BE255" s="139"/>
      <c r="BF255" s="139"/>
      <c r="BG255" s="139"/>
      <c r="BH255" s="139"/>
      <c r="BI255" s="139"/>
    </row>
    <row r="256" spans="1:61">
      <c r="A256" s="139"/>
      <c r="B256" s="139"/>
      <c r="C256" s="139"/>
      <c r="D256" s="147"/>
      <c r="E256" s="142"/>
      <c r="F256" s="142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42"/>
      <c r="AR256" s="139"/>
      <c r="AS256" s="139"/>
      <c r="AT256" s="139"/>
      <c r="AU256" s="139"/>
      <c r="AV256" s="139"/>
      <c r="AW256" s="139"/>
      <c r="AX256" s="139"/>
      <c r="AY256" s="139"/>
      <c r="AZ256" s="139"/>
      <c r="BA256" s="139"/>
      <c r="BB256" s="139"/>
      <c r="BC256" s="139"/>
      <c r="BD256" s="139"/>
      <c r="BE256" s="139"/>
      <c r="BF256" s="139"/>
      <c r="BG256" s="139"/>
      <c r="BH256" s="139"/>
      <c r="BI256" s="139"/>
    </row>
    <row r="257" spans="1:61">
      <c r="A257" s="139"/>
      <c r="B257" s="139"/>
      <c r="C257" s="139"/>
      <c r="D257" s="147"/>
      <c r="E257" s="142"/>
      <c r="F257" s="142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42"/>
      <c r="AR257" s="139"/>
      <c r="AS257" s="139"/>
      <c r="AT257" s="139"/>
      <c r="AU257" s="139"/>
      <c r="AV257" s="139"/>
      <c r="AW257" s="139"/>
      <c r="AX257" s="139"/>
      <c r="AY257" s="139"/>
      <c r="AZ257" s="139"/>
      <c r="BA257" s="139"/>
      <c r="BB257" s="139"/>
      <c r="BC257" s="139"/>
      <c r="BD257" s="139"/>
      <c r="BE257" s="139"/>
      <c r="BF257" s="139"/>
      <c r="BG257" s="139"/>
      <c r="BH257" s="139"/>
      <c r="BI257" s="139"/>
    </row>
    <row r="258" spans="1:61">
      <c r="A258" s="139"/>
      <c r="B258" s="139"/>
      <c r="C258" s="139"/>
      <c r="D258" s="147"/>
      <c r="E258" s="142"/>
      <c r="F258" s="142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39"/>
      <c r="AJ258" s="139"/>
      <c r="AK258" s="139"/>
      <c r="AL258" s="139"/>
      <c r="AM258" s="139"/>
      <c r="AN258" s="139"/>
      <c r="AO258" s="139"/>
      <c r="AP258" s="139"/>
      <c r="AQ258" s="142"/>
      <c r="AR258" s="139"/>
      <c r="AS258" s="139"/>
      <c r="AT258" s="139"/>
      <c r="AU258" s="139"/>
      <c r="AV258" s="139"/>
      <c r="AW258" s="139"/>
      <c r="AX258" s="139"/>
      <c r="AY258" s="139"/>
      <c r="AZ258" s="139"/>
      <c r="BA258" s="139"/>
      <c r="BB258" s="139"/>
      <c r="BC258" s="139"/>
      <c r="BD258" s="139"/>
      <c r="BE258" s="139"/>
      <c r="BF258" s="139"/>
      <c r="BG258" s="139"/>
      <c r="BH258" s="139"/>
      <c r="BI258" s="139"/>
    </row>
    <row r="259" spans="1:61">
      <c r="A259" s="139"/>
      <c r="B259" s="139"/>
      <c r="C259" s="139"/>
      <c r="D259" s="147"/>
      <c r="E259" s="142"/>
      <c r="F259" s="142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9"/>
      <c r="AK259" s="139"/>
      <c r="AL259" s="139"/>
      <c r="AM259" s="139"/>
      <c r="AN259" s="139"/>
      <c r="AO259" s="139"/>
      <c r="AP259" s="139"/>
      <c r="AQ259" s="142"/>
      <c r="AR259" s="139"/>
      <c r="AS259" s="139"/>
      <c r="AT259" s="139"/>
      <c r="AU259" s="139"/>
      <c r="AV259" s="139"/>
      <c r="AW259" s="139"/>
      <c r="AX259" s="139"/>
      <c r="AY259" s="139"/>
      <c r="AZ259" s="139"/>
      <c r="BA259" s="139"/>
      <c r="BB259" s="139"/>
      <c r="BC259" s="139"/>
      <c r="BD259" s="139"/>
      <c r="BE259" s="139"/>
      <c r="BF259" s="139"/>
      <c r="BG259" s="139"/>
      <c r="BH259" s="139"/>
      <c r="BI259" s="139"/>
    </row>
    <row r="260" spans="1:61">
      <c r="A260" s="139"/>
      <c r="B260" s="139"/>
      <c r="C260" s="139"/>
      <c r="D260" s="147"/>
      <c r="E260" s="142"/>
      <c r="F260" s="142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39"/>
      <c r="AJ260" s="139"/>
      <c r="AK260" s="139"/>
      <c r="AL260" s="139"/>
      <c r="AM260" s="139"/>
      <c r="AN260" s="139"/>
      <c r="AO260" s="139"/>
      <c r="AP260" s="139"/>
      <c r="AQ260" s="142"/>
      <c r="AR260" s="139"/>
      <c r="AS260" s="139"/>
      <c r="AT260" s="139"/>
      <c r="AU260" s="139"/>
      <c r="AV260" s="139"/>
      <c r="AW260" s="139"/>
      <c r="AX260" s="139"/>
      <c r="AY260" s="139"/>
      <c r="AZ260" s="139"/>
      <c r="BA260" s="139"/>
      <c r="BB260" s="139"/>
      <c r="BC260" s="139"/>
      <c r="BD260" s="139"/>
      <c r="BE260" s="139"/>
      <c r="BF260" s="139"/>
      <c r="BG260" s="139"/>
      <c r="BH260" s="139"/>
      <c r="BI260" s="139"/>
    </row>
    <row r="261" spans="1:61">
      <c r="A261" s="139"/>
      <c r="B261" s="139"/>
      <c r="C261" s="139"/>
      <c r="D261" s="147"/>
      <c r="E261" s="142"/>
      <c r="F261" s="142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39"/>
      <c r="AJ261" s="139"/>
      <c r="AK261" s="139"/>
      <c r="AL261" s="139"/>
      <c r="AM261" s="139"/>
      <c r="AN261" s="139"/>
      <c r="AO261" s="139"/>
      <c r="AP261" s="139"/>
      <c r="AQ261" s="142"/>
      <c r="AR261" s="139"/>
      <c r="AS261" s="139"/>
      <c r="AT261" s="139"/>
      <c r="AU261" s="139"/>
      <c r="AV261" s="139"/>
      <c r="AW261" s="139"/>
      <c r="AX261" s="139"/>
      <c r="AY261" s="139"/>
      <c r="AZ261" s="139"/>
      <c r="BA261" s="139"/>
      <c r="BB261" s="139"/>
      <c r="BC261" s="139"/>
      <c r="BD261" s="139"/>
      <c r="BE261" s="139"/>
      <c r="BF261" s="139"/>
      <c r="BG261" s="139"/>
      <c r="BH261" s="139"/>
      <c r="BI261" s="139"/>
    </row>
    <row r="262" spans="1:61">
      <c r="A262" s="139"/>
      <c r="B262" s="139"/>
      <c r="C262" s="139"/>
      <c r="D262" s="147"/>
      <c r="E262" s="142"/>
      <c r="F262" s="142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42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  <c r="BI262" s="139"/>
    </row>
    <row r="263" spans="1:61">
      <c r="A263" s="139"/>
      <c r="B263" s="139"/>
      <c r="C263" s="139"/>
      <c r="D263" s="147"/>
      <c r="E263" s="142"/>
      <c r="F263" s="142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9"/>
      <c r="AK263" s="139"/>
      <c r="AL263" s="139"/>
      <c r="AM263" s="139"/>
      <c r="AN263" s="139"/>
      <c r="AO263" s="139"/>
      <c r="AP263" s="139"/>
      <c r="AQ263" s="142"/>
      <c r="AR263" s="139"/>
      <c r="AS263" s="139"/>
      <c r="AT263" s="139"/>
      <c r="AU263" s="139"/>
      <c r="AV263" s="139"/>
      <c r="AW263" s="139"/>
      <c r="AX263" s="139"/>
      <c r="AY263" s="139"/>
      <c r="AZ263" s="139"/>
      <c r="BA263" s="139"/>
      <c r="BB263" s="139"/>
      <c r="BC263" s="139"/>
      <c r="BD263" s="139"/>
      <c r="BE263" s="139"/>
      <c r="BF263" s="139"/>
      <c r="BG263" s="139"/>
      <c r="BH263" s="139"/>
      <c r="BI263" s="139"/>
    </row>
    <row r="264" spans="1:61">
      <c r="A264" s="139"/>
      <c r="B264" s="139"/>
      <c r="C264" s="139"/>
      <c r="D264" s="147"/>
      <c r="E264" s="142"/>
      <c r="F264" s="142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42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  <c r="BI264" s="139"/>
    </row>
    <row r="265" spans="1:61">
      <c r="A265" s="139"/>
      <c r="B265" s="139"/>
      <c r="C265" s="139"/>
      <c r="D265" s="147"/>
      <c r="E265" s="142"/>
      <c r="F265" s="142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42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</row>
    <row r="266" spans="1:61">
      <c r="A266" s="139"/>
      <c r="B266" s="139"/>
      <c r="C266" s="139"/>
      <c r="D266" s="147"/>
      <c r="E266" s="142"/>
      <c r="F266" s="142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9"/>
      <c r="AK266" s="139"/>
      <c r="AL266" s="139"/>
      <c r="AM266" s="139"/>
      <c r="AN266" s="139"/>
      <c r="AO266" s="139"/>
      <c r="AP266" s="139"/>
      <c r="AQ266" s="142"/>
      <c r="AR266" s="139"/>
      <c r="AS266" s="139"/>
      <c r="AT266" s="139"/>
      <c r="AU266" s="139"/>
      <c r="AV266" s="139"/>
      <c r="AW266" s="139"/>
      <c r="AX266" s="139"/>
      <c r="AY266" s="139"/>
      <c r="AZ266" s="139"/>
      <c r="BA266" s="139"/>
      <c r="BB266" s="139"/>
      <c r="BC266" s="139"/>
      <c r="BD266" s="139"/>
      <c r="BE266" s="139"/>
      <c r="BF266" s="139"/>
      <c r="BG266" s="139"/>
      <c r="BH266" s="139"/>
      <c r="BI266" s="139"/>
    </row>
    <row r="267" spans="1:61">
      <c r="A267" s="139"/>
      <c r="B267" s="139"/>
      <c r="C267" s="139"/>
      <c r="D267" s="147"/>
      <c r="E267" s="142"/>
      <c r="F267" s="142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39"/>
      <c r="AJ267" s="139"/>
      <c r="AK267" s="139"/>
      <c r="AL267" s="139"/>
      <c r="AM267" s="139"/>
      <c r="AN267" s="139"/>
      <c r="AO267" s="139"/>
      <c r="AP267" s="139"/>
      <c r="AQ267" s="142"/>
      <c r="AR267" s="139"/>
      <c r="AS267" s="139"/>
      <c r="AT267" s="139"/>
      <c r="AU267" s="139"/>
      <c r="AV267" s="139"/>
      <c r="AW267" s="139"/>
      <c r="AX267" s="139"/>
      <c r="AY267" s="139"/>
      <c r="AZ267" s="139"/>
      <c r="BA267" s="139"/>
      <c r="BB267" s="139"/>
      <c r="BC267" s="139"/>
      <c r="BD267" s="139"/>
      <c r="BE267" s="139"/>
      <c r="BF267" s="139"/>
      <c r="BG267" s="139"/>
      <c r="BH267" s="139"/>
      <c r="BI267" s="139"/>
    </row>
    <row r="268" spans="1:61">
      <c r="A268" s="139"/>
      <c r="B268" s="139"/>
      <c r="C268" s="139"/>
      <c r="D268" s="147"/>
      <c r="E268" s="142"/>
      <c r="F268" s="142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39"/>
      <c r="AJ268" s="139"/>
      <c r="AK268" s="139"/>
      <c r="AL268" s="139"/>
      <c r="AM268" s="139"/>
      <c r="AN268" s="139"/>
      <c r="AO268" s="139"/>
      <c r="AP268" s="139"/>
      <c r="AQ268" s="142"/>
      <c r="AR268" s="139"/>
      <c r="AS268" s="139"/>
      <c r="AT268" s="139"/>
      <c r="AU268" s="139"/>
      <c r="AV268" s="139"/>
      <c r="AW268" s="139"/>
      <c r="AX268" s="139"/>
      <c r="AY268" s="139"/>
      <c r="AZ268" s="139"/>
      <c r="BA268" s="139"/>
      <c r="BB268" s="139"/>
      <c r="BC268" s="139"/>
      <c r="BD268" s="139"/>
      <c r="BE268" s="139"/>
      <c r="BF268" s="139"/>
      <c r="BG268" s="139"/>
      <c r="BH268" s="139"/>
      <c r="BI268" s="139"/>
    </row>
    <row r="269" spans="1:61">
      <c r="A269" s="139"/>
      <c r="B269" s="139"/>
      <c r="C269" s="139"/>
      <c r="D269" s="147"/>
      <c r="E269" s="142"/>
      <c r="F269" s="142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  <c r="AA269" s="139"/>
      <c r="AB269" s="139"/>
      <c r="AC269" s="139"/>
      <c r="AD269" s="139"/>
      <c r="AE269" s="139"/>
      <c r="AF269" s="139"/>
      <c r="AG269" s="139"/>
      <c r="AH269" s="139"/>
      <c r="AI269" s="139"/>
      <c r="AJ269" s="139"/>
      <c r="AK269" s="139"/>
      <c r="AL269" s="139"/>
      <c r="AM269" s="139"/>
      <c r="AN269" s="139"/>
      <c r="AO269" s="139"/>
      <c r="AP269" s="139"/>
      <c r="AQ269" s="142"/>
      <c r="AR269" s="139"/>
      <c r="AS269" s="139"/>
      <c r="AT269" s="139"/>
      <c r="AU269" s="139"/>
      <c r="AV269" s="139"/>
      <c r="AW269" s="139"/>
      <c r="AX269" s="139"/>
      <c r="AY269" s="139"/>
      <c r="AZ269" s="139"/>
      <c r="BA269" s="139"/>
      <c r="BB269" s="139"/>
      <c r="BC269" s="139"/>
      <c r="BD269" s="139"/>
      <c r="BE269" s="139"/>
      <c r="BF269" s="139"/>
      <c r="BG269" s="139"/>
      <c r="BH269" s="139"/>
      <c r="BI269" s="139"/>
    </row>
    <row r="270" spans="1:61">
      <c r="A270" s="139"/>
      <c r="B270" s="139"/>
      <c r="C270" s="139"/>
      <c r="D270" s="147"/>
      <c r="E270" s="142"/>
      <c r="F270" s="142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39"/>
      <c r="AJ270" s="139"/>
      <c r="AK270" s="139"/>
      <c r="AL270" s="139"/>
      <c r="AM270" s="139"/>
      <c r="AN270" s="139"/>
      <c r="AO270" s="139"/>
      <c r="AP270" s="139"/>
      <c r="AQ270" s="142"/>
      <c r="AR270" s="139"/>
      <c r="AS270" s="139"/>
      <c r="AT270" s="139"/>
      <c r="AU270" s="139"/>
      <c r="AV270" s="139"/>
      <c r="AW270" s="139"/>
      <c r="AX270" s="139"/>
      <c r="AY270" s="139"/>
      <c r="AZ270" s="139"/>
      <c r="BA270" s="139"/>
      <c r="BB270" s="139"/>
      <c r="BC270" s="139"/>
      <c r="BD270" s="139"/>
      <c r="BE270" s="139"/>
      <c r="BF270" s="139"/>
      <c r="BG270" s="139"/>
      <c r="BH270" s="139"/>
      <c r="BI270" s="139"/>
    </row>
    <row r="271" spans="1:61">
      <c r="A271" s="139"/>
      <c r="B271" s="139"/>
      <c r="C271" s="139"/>
      <c r="D271" s="147"/>
      <c r="E271" s="142"/>
      <c r="F271" s="142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  <c r="AK271" s="139"/>
      <c r="AL271" s="139"/>
      <c r="AM271" s="139"/>
      <c r="AN271" s="139"/>
      <c r="AO271" s="139"/>
      <c r="AP271" s="139"/>
      <c r="AQ271" s="142"/>
      <c r="AR271" s="139"/>
      <c r="AS271" s="139"/>
      <c r="AT271" s="139"/>
      <c r="AU271" s="139"/>
      <c r="AV271" s="139"/>
      <c r="AW271" s="139"/>
      <c r="AX271" s="139"/>
      <c r="AY271" s="139"/>
      <c r="AZ271" s="139"/>
      <c r="BA271" s="139"/>
      <c r="BB271" s="139"/>
      <c r="BC271" s="139"/>
      <c r="BD271" s="139"/>
      <c r="BE271" s="139"/>
      <c r="BF271" s="139"/>
      <c r="BG271" s="139"/>
      <c r="BH271" s="139"/>
      <c r="BI271" s="139"/>
    </row>
    <row r="272" spans="1:61">
      <c r="A272" s="139"/>
      <c r="B272" s="139"/>
      <c r="C272" s="139"/>
      <c r="D272" s="147"/>
      <c r="E272" s="142"/>
      <c r="F272" s="142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39"/>
      <c r="AJ272" s="139"/>
      <c r="AK272" s="139"/>
      <c r="AL272" s="139"/>
      <c r="AM272" s="139"/>
      <c r="AN272" s="139"/>
      <c r="AO272" s="139"/>
      <c r="AP272" s="139"/>
      <c r="AQ272" s="142"/>
      <c r="AR272" s="139"/>
      <c r="AS272" s="139"/>
      <c r="AT272" s="139"/>
      <c r="AU272" s="139"/>
      <c r="AV272" s="139"/>
      <c r="AW272" s="139"/>
      <c r="AX272" s="139"/>
      <c r="AY272" s="139"/>
      <c r="AZ272" s="139"/>
      <c r="BA272" s="139"/>
      <c r="BB272" s="139"/>
      <c r="BC272" s="139"/>
      <c r="BD272" s="139"/>
      <c r="BE272" s="139"/>
      <c r="BF272" s="139"/>
      <c r="BG272" s="139"/>
      <c r="BH272" s="139"/>
      <c r="BI272" s="139"/>
    </row>
    <row r="273" spans="1:61">
      <c r="A273" s="139"/>
      <c r="B273" s="139"/>
      <c r="C273" s="139"/>
      <c r="D273" s="147"/>
      <c r="E273" s="142"/>
      <c r="F273" s="142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/>
      <c r="AF273" s="139"/>
      <c r="AG273" s="139"/>
      <c r="AH273" s="139"/>
      <c r="AI273" s="139"/>
      <c r="AJ273" s="139"/>
      <c r="AK273" s="139"/>
      <c r="AL273" s="139"/>
      <c r="AM273" s="139"/>
      <c r="AN273" s="139"/>
      <c r="AO273" s="139"/>
      <c r="AP273" s="139"/>
      <c r="AQ273" s="142"/>
      <c r="AR273" s="139"/>
      <c r="AS273" s="139"/>
      <c r="AT273" s="139"/>
      <c r="AU273" s="139"/>
      <c r="AV273" s="139"/>
      <c r="AW273" s="139"/>
      <c r="AX273" s="139"/>
      <c r="AY273" s="139"/>
      <c r="AZ273" s="139"/>
      <c r="BA273" s="139"/>
      <c r="BB273" s="139"/>
      <c r="BC273" s="139"/>
      <c r="BD273" s="139"/>
      <c r="BE273" s="139"/>
      <c r="BF273" s="139"/>
      <c r="BG273" s="139"/>
      <c r="BH273" s="139"/>
      <c r="BI273" s="139"/>
    </row>
    <row r="274" spans="1:61">
      <c r="A274" s="139"/>
      <c r="B274" s="139"/>
      <c r="C274" s="139"/>
      <c r="D274" s="147"/>
      <c r="E274" s="142"/>
      <c r="F274" s="142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/>
      <c r="AF274" s="139"/>
      <c r="AG274" s="139"/>
      <c r="AH274" s="139"/>
      <c r="AI274" s="139"/>
      <c r="AJ274" s="139"/>
      <c r="AK274" s="139"/>
      <c r="AL274" s="139"/>
      <c r="AM274" s="139"/>
      <c r="AN274" s="139"/>
      <c r="AO274" s="139"/>
      <c r="AP274" s="139"/>
      <c r="AQ274" s="142"/>
      <c r="AR274" s="139"/>
      <c r="AS274" s="139"/>
      <c r="AT274" s="139"/>
      <c r="AU274" s="139"/>
      <c r="AV274" s="139"/>
      <c r="AW274" s="139"/>
      <c r="AX274" s="139"/>
      <c r="AY274" s="139"/>
      <c r="AZ274" s="139"/>
      <c r="BA274" s="139"/>
      <c r="BB274" s="139"/>
      <c r="BC274" s="139"/>
      <c r="BD274" s="139"/>
      <c r="BE274" s="139"/>
      <c r="BF274" s="139"/>
      <c r="BG274" s="139"/>
      <c r="BH274" s="139"/>
      <c r="BI274" s="139"/>
    </row>
    <row r="275" spans="1:61">
      <c r="A275" s="139"/>
      <c r="B275" s="139"/>
      <c r="C275" s="139"/>
      <c r="D275" s="147"/>
      <c r="E275" s="142"/>
      <c r="F275" s="142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42"/>
      <c r="AR275" s="139"/>
      <c r="AS275" s="139"/>
      <c r="AT275" s="139"/>
      <c r="AU275" s="139"/>
      <c r="AV275" s="139"/>
      <c r="AW275" s="139"/>
      <c r="AX275" s="139"/>
      <c r="AY275" s="139"/>
      <c r="AZ275" s="139"/>
      <c r="BA275" s="139"/>
      <c r="BB275" s="139"/>
      <c r="BC275" s="139"/>
      <c r="BD275" s="139"/>
      <c r="BE275" s="139"/>
      <c r="BF275" s="139"/>
      <c r="BG275" s="139"/>
      <c r="BH275" s="139"/>
      <c r="BI275" s="139"/>
    </row>
    <row r="276" spans="1:61">
      <c r="A276" s="139"/>
      <c r="B276" s="139"/>
      <c r="C276" s="139"/>
      <c r="D276" s="147"/>
      <c r="E276" s="142"/>
      <c r="F276" s="142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/>
      <c r="AF276" s="139"/>
      <c r="AG276" s="139"/>
      <c r="AH276" s="139"/>
      <c r="AI276" s="139"/>
      <c r="AJ276" s="139"/>
      <c r="AK276" s="139"/>
      <c r="AL276" s="139"/>
      <c r="AM276" s="139"/>
      <c r="AN276" s="139"/>
      <c r="AO276" s="139"/>
      <c r="AP276" s="139"/>
      <c r="AQ276" s="142"/>
      <c r="AR276" s="139"/>
      <c r="AS276" s="139"/>
      <c r="AT276" s="139"/>
      <c r="AU276" s="139"/>
      <c r="AV276" s="139"/>
      <c r="AW276" s="139"/>
      <c r="AX276" s="139"/>
      <c r="AY276" s="139"/>
      <c r="AZ276" s="139"/>
      <c r="BA276" s="139"/>
      <c r="BB276" s="139"/>
      <c r="BC276" s="139"/>
      <c r="BD276" s="139"/>
      <c r="BE276" s="139"/>
      <c r="BF276" s="139"/>
      <c r="BG276" s="139"/>
      <c r="BH276" s="139"/>
      <c r="BI276" s="139"/>
    </row>
    <row r="277" spans="1:61">
      <c r="A277" s="139"/>
      <c r="B277" s="139"/>
      <c r="C277" s="139"/>
      <c r="D277" s="147"/>
      <c r="E277" s="142"/>
      <c r="F277" s="142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  <c r="AA277" s="139"/>
      <c r="AB277" s="139"/>
      <c r="AC277" s="139"/>
      <c r="AD277" s="139"/>
      <c r="AE277" s="139"/>
      <c r="AF277" s="139"/>
      <c r="AG277" s="139"/>
      <c r="AH277" s="139"/>
      <c r="AI277" s="139"/>
      <c r="AJ277" s="139"/>
      <c r="AK277" s="139"/>
      <c r="AL277" s="139"/>
      <c r="AM277" s="139"/>
      <c r="AN277" s="139"/>
      <c r="AO277" s="139"/>
      <c r="AP277" s="139"/>
      <c r="AQ277" s="142"/>
      <c r="AR277" s="139"/>
      <c r="AS277" s="139"/>
      <c r="AT277" s="139"/>
      <c r="AU277" s="139"/>
      <c r="AV277" s="139"/>
      <c r="AW277" s="139"/>
      <c r="AX277" s="139"/>
      <c r="AY277" s="139"/>
      <c r="AZ277" s="139"/>
      <c r="BA277" s="139"/>
      <c r="BB277" s="139"/>
      <c r="BC277" s="139"/>
      <c r="BD277" s="139"/>
      <c r="BE277" s="139"/>
      <c r="BF277" s="139"/>
      <c r="BG277" s="139"/>
      <c r="BH277" s="139"/>
      <c r="BI277" s="139"/>
    </row>
    <row r="278" spans="1:61">
      <c r="A278" s="139"/>
      <c r="B278" s="139"/>
      <c r="C278" s="139"/>
      <c r="D278" s="147"/>
      <c r="E278" s="142"/>
      <c r="F278" s="142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  <c r="AA278" s="139"/>
      <c r="AB278" s="139"/>
      <c r="AC278" s="139"/>
      <c r="AD278" s="139"/>
      <c r="AE278" s="139"/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42"/>
      <c r="AR278" s="139"/>
      <c r="AS278" s="139"/>
      <c r="AT278" s="139"/>
      <c r="AU278" s="139"/>
      <c r="AV278" s="139"/>
      <c r="AW278" s="139"/>
      <c r="AX278" s="139"/>
      <c r="AY278" s="139"/>
      <c r="AZ278" s="139"/>
      <c r="BA278" s="139"/>
      <c r="BB278" s="139"/>
      <c r="BC278" s="139"/>
      <c r="BD278" s="139"/>
      <c r="BE278" s="139"/>
      <c r="BF278" s="139"/>
      <c r="BG278" s="139"/>
      <c r="BH278" s="139"/>
      <c r="BI278" s="139"/>
    </row>
    <row r="279" spans="1:61">
      <c r="A279" s="139"/>
      <c r="B279" s="139"/>
      <c r="C279" s="139"/>
      <c r="D279" s="147"/>
      <c r="E279" s="142"/>
      <c r="F279" s="142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42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</row>
    <row r="280" spans="1:61">
      <c r="A280" s="139"/>
      <c r="B280" s="139"/>
      <c r="C280" s="139"/>
      <c r="D280" s="147"/>
      <c r="E280" s="142"/>
      <c r="F280" s="142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42"/>
      <c r="AR280" s="139"/>
      <c r="AS280" s="139"/>
      <c r="AT280" s="139"/>
      <c r="AU280" s="139"/>
      <c r="AV280" s="139"/>
      <c r="AW280" s="139"/>
      <c r="AX280" s="139"/>
      <c r="AY280" s="139"/>
      <c r="AZ280" s="139"/>
      <c r="BA280" s="139"/>
      <c r="BB280" s="139"/>
      <c r="BC280" s="139"/>
      <c r="BD280" s="139"/>
      <c r="BE280" s="139"/>
      <c r="BF280" s="139"/>
      <c r="BG280" s="139"/>
      <c r="BH280" s="139"/>
      <c r="BI280" s="139"/>
    </row>
    <row r="281" spans="1:61">
      <c r="A281" s="139"/>
      <c r="B281" s="139"/>
      <c r="C281" s="139"/>
      <c r="D281" s="147"/>
      <c r="E281" s="142"/>
      <c r="F281" s="142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42"/>
      <c r="AR281" s="139"/>
      <c r="AS281" s="139"/>
      <c r="AT281" s="139"/>
      <c r="AU281" s="139"/>
      <c r="AV281" s="139"/>
      <c r="AW281" s="139"/>
      <c r="AX281" s="139"/>
      <c r="AY281" s="139"/>
      <c r="AZ281" s="139"/>
      <c r="BA281" s="139"/>
      <c r="BB281" s="139"/>
      <c r="BC281" s="139"/>
      <c r="BD281" s="139"/>
      <c r="BE281" s="139"/>
      <c r="BF281" s="139"/>
      <c r="BG281" s="139"/>
      <c r="BH281" s="139"/>
      <c r="BI281" s="139"/>
    </row>
    <row r="282" spans="1:61">
      <c r="A282" s="139"/>
      <c r="B282" s="139"/>
      <c r="C282" s="139"/>
      <c r="D282" s="147"/>
      <c r="E282" s="142"/>
      <c r="F282" s="142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  <c r="AA282" s="139"/>
      <c r="AB282" s="139"/>
      <c r="AC282" s="139"/>
      <c r="AD282" s="139"/>
      <c r="AE282" s="139"/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42"/>
      <c r="AR282" s="139"/>
      <c r="AS282" s="139"/>
      <c r="AT282" s="139"/>
      <c r="AU282" s="139"/>
      <c r="AV282" s="139"/>
      <c r="AW282" s="139"/>
      <c r="AX282" s="139"/>
      <c r="AY282" s="139"/>
      <c r="AZ282" s="139"/>
      <c r="BA282" s="139"/>
      <c r="BB282" s="139"/>
      <c r="BC282" s="139"/>
      <c r="BD282" s="139"/>
      <c r="BE282" s="139"/>
      <c r="BF282" s="139"/>
      <c r="BG282" s="139"/>
      <c r="BH282" s="139"/>
      <c r="BI282" s="139"/>
    </row>
    <row r="283" spans="1:61">
      <c r="A283" s="139"/>
      <c r="B283" s="139"/>
      <c r="C283" s="139"/>
      <c r="D283" s="147"/>
      <c r="E283" s="142"/>
      <c r="F283" s="142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39"/>
      <c r="AF283" s="139"/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42"/>
      <c r="AR283" s="139"/>
      <c r="AS283" s="139"/>
      <c r="AT283" s="139"/>
      <c r="AU283" s="139"/>
      <c r="AV283" s="139"/>
      <c r="AW283" s="139"/>
      <c r="AX283" s="139"/>
      <c r="AY283" s="139"/>
      <c r="AZ283" s="139"/>
      <c r="BA283" s="139"/>
      <c r="BB283" s="139"/>
      <c r="BC283" s="139"/>
      <c r="BD283" s="139"/>
      <c r="BE283" s="139"/>
      <c r="BF283" s="139"/>
      <c r="BG283" s="139"/>
      <c r="BH283" s="139"/>
      <c r="BI283" s="139"/>
    </row>
    <row r="284" spans="1:61">
      <c r="A284" s="139"/>
      <c r="B284" s="139"/>
      <c r="C284" s="139"/>
      <c r="D284" s="147"/>
      <c r="E284" s="142"/>
      <c r="F284" s="142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42"/>
      <c r="AR284" s="139"/>
      <c r="AS284" s="139"/>
      <c r="AT284" s="139"/>
      <c r="AU284" s="139"/>
      <c r="AV284" s="139"/>
      <c r="AW284" s="139"/>
      <c r="AX284" s="139"/>
      <c r="AY284" s="139"/>
      <c r="AZ284" s="139"/>
      <c r="BA284" s="139"/>
      <c r="BB284" s="139"/>
      <c r="BC284" s="139"/>
      <c r="BD284" s="139"/>
      <c r="BE284" s="139"/>
      <c r="BF284" s="139"/>
      <c r="BG284" s="139"/>
      <c r="BH284" s="139"/>
      <c r="BI284" s="139"/>
    </row>
    <row r="285" spans="1:61">
      <c r="A285" s="139"/>
      <c r="B285" s="139"/>
      <c r="C285" s="139"/>
      <c r="D285" s="147"/>
      <c r="E285" s="142"/>
      <c r="F285" s="142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  <c r="AA285" s="139"/>
      <c r="AB285" s="139"/>
      <c r="AC285" s="139"/>
      <c r="AD285" s="139"/>
      <c r="AE285" s="139"/>
      <c r="AF285" s="139"/>
      <c r="AG285" s="139"/>
      <c r="AH285" s="139"/>
      <c r="AI285" s="139"/>
      <c r="AJ285" s="139"/>
      <c r="AK285" s="139"/>
      <c r="AL285" s="139"/>
      <c r="AM285" s="139"/>
      <c r="AN285" s="139"/>
      <c r="AO285" s="139"/>
      <c r="AP285" s="139"/>
      <c r="AQ285" s="142"/>
      <c r="AR285" s="139"/>
      <c r="AS285" s="139"/>
      <c r="AT285" s="139"/>
      <c r="AU285" s="139"/>
      <c r="AV285" s="139"/>
      <c r="AW285" s="139"/>
      <c r="AX285" s="139"/>
      <c r="AY285" s="139"/>
      <c r="AZ285" s="139"/>
      <c r="BA285" s="139"/>
      <c r="BB285" s="139"/>
      <c r="BC285" s="139"/>
      <c r="BD285" s="139"/>
      <c r="BE285" s="139"/>
      <c r="BF285" s="139"/>
      <c r="BG285" s="139"/>
      <c r="BH285" s="139"/>
      <c r="BI285" s="139"/>
    </row>
    <row r="286" spans="1:61">
      <c r="A286" s="139"/>
      <c r="B286" s="139"/>
      <c r="C286" s="139"/>
      <c r="D286" s="147"/>
      <c r="E286" s="142"/>
      <c r="F286" s="142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  <c r="AA286" s="139"/>
      <c r="AB286" s="139"/>
      <c r="AC286" s="139"/>
      <c r="AD286" s="139"/>
      <c r="AE286" s="139"/>
      <c r="AF286" s="139"/>
      <c r="AG286" s="139"/>
      <c r="AH286" s="139"/>
      <c r="AI286" s="139"/>
      <c r="AJ286" s="139"/>
      <c r="AK286" s="139"/>
      <c r="AL286" s="139"/>
      <c r="AM286" s="139"/>
      <c r="AN286" s="139"/>
      <c r="AO286" s="139"/>
      <c r="AP286" s="139"/>
      <c r="AQ286" s="142"/>
      <c r="AR286" s="139"/>
      <c r="AS286" s="139"/>
      <c r="AT286" s="139"/>
      <c r="AU286" s="139"/>
      <c r="AV286" s="139"/>
      <c r="AW286" s="139"/>
      <c r="AX286" s="139"/>
      <c r="AY286" s="139"/>
      <c r="AZ286" s="139"/>
      <c r="BA286" s="139"/>
      <c r="BB286" s="139"/>
      <c r="BC286" s="139"/>
      <c r="BD286" s="139"/>
      <c r="BE286" s="139"/>
      <c r="BF286" s="139"/>
      <c r="BG286" s="139"/>
      <c r="BH286" s="139"/>
      <c r="BI286" s="139"/>
    </row>
    <row r="287" spans="1:61">
      <c r="A287" s="139"/>
      <c r="B287" s="139"/>
      <c r="C287" s="139"/>
      <c r="D287" s="147"/>
      <c r="E287" s="142"/>
      <c r="F287" s="142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  <c r="AA287" s="139"/>
      <c r="AB287" s="139"/>
      <c r="AC287" s="139"/>
      <c r="AD287" s="139"/>
      <c r="AE287" s="139"/>
      <c r="AF287" s="139"/>
      <c r="AG287" s="139"/>
      <c r="AH287" s="139"/>
      <c r="AI287" s="139"/>
      <c r="AJ287" s="139"/>
      <c r="AK287" s="139"/>
      <c r="AL287" s="139"/>
      <c r="AM287" s="139"/>
      <c r="AN287" s="139"/>
      <c r="AO287" s="139"/>
      <c r="AP287" s="139"/>
      <c r="AQ287" s="142"/>
      <c r="AR287" s="139"/>
      <c r="AS287" s="139"/>
      <c r="AT287" s="139"/>
      <c r="AU287" s="139"/>
      <c r="AV287" s="139"/>
      <c r="AW287" s="139"/>
      <c r="AX287" s="139"/>
      <c r="AY287" s="139"/>
      <c r="AZ287" s="139"/>
      <c r="BA287" s="139"/>
      <c r="BB287" s="139"/>
      <c r="BC287" s="139"/>
      <c r="BD287" s="139"/>
      <c r="BE287" s="139"/>
      <c r="BF287" s="139"/>
      <c r="BG287" s="139"/>
      <c r="BH287" s="139"/>
      <c r="BI287" s="139"/>
    </row>
    <row r="288" spans="1:61">
      <c r="A288" s="139"/>
      <c r="B288" s="139"/>
      <c r="C288" s="139"/>
      <c r="D288" s="147"/>
      <c r="E288" s="142"/>
      <c r="F288" s="142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  <c r="AA288" s="139"/>
      <c r="AB288" s="139"/>
      <c r="AC288" s="139"/>
      <c r="AD288" s="139"/>
      <c r="AE288" s="139"/>
      <c r="AF288" s="139"/>
      <c r="AG288" s="139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42"/>
      <c r="AR288" s="139"/>
      <c r="AS288" s="139"/>
      <c r="AT288" s="139"/>
      <c r="AU288" s="139"/>
      <c r="AV288" s="139"/>
      <c r="AW288" s="139"/>
      <c r="AX288" s="139"/>
      <c r="AY288" s="139"/>
      <c r="AZ288" s="139"/>
      <c r="BA288" s="139"/>
      <c r="BB288" s="139"/>
      <c r="BC288" s="139"/>
      <c r="BD288" s="139"/>
      <c r="BE288" s="139"/>
      <c r="BF288" s="139"/>
      <c r="BG288" s="139"/>
      <c r="BH288" s="139"/>
      <c r="BI288" s="139"/>
    </row>
    <row r="289" spans="1:61">
      <c r="A289" s="139"/>
      <c r="B289" s="139"/>
      <c r="C289" s="139"/>
      <c r="D289" s="147"/>
      <c r="E289" s="142"/>
      <c r="F289" s="142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  <c r="AA289" s="139"/>
      <c r="AB289" s="139"/>
      <c r="AC289" s="139"/>
      <c r="AD289" s="139"/>
      <c r="AE289" s="139"/>
      <c r="AF289" s="139"/>
      <c r="AG289" s="139"/>
      <c r="AH289" s="139"/>
      <c r="AI289" s="139"/>
      <c r="AJ289" s="139"/>
      <c r="AK289" s="139"/>
      <c r="AL289" s="139"/>
      <c r="AM289" s="139"/>
      <c r="AN289" s="139"/>
      <c r="AO289" s="139"/>
      <c r="AP289" s="139"/>
      <c r="AQ289" s="142"/>
      <c r="AR289" s="139"/>
      <c r="AS289" s="139"/>
      <c r="AT289" s="139"/>
      <c r="AU289" s="139"/>
      <c r="AV289" s="139"/>
      <c r="AW289" s="139"/>
      <c r="AX289" s="139"/>
      <c r="AY289" s="139"/>
      <c r="AZ289" s="139"/>
      <c r="BA289" s="139"/>
      <c r="BB289" s="139"/>
      <c r="BC289" s="139"/>
      <c r="BD289" s="139"/>
      <c r="BE289" s="139"/>
      <c r="BF289" s="139"/>
      <c r="BG289" s="139"/>
      <c r="BH289" s="139"/>
      <c r="BI289" s="139"/>
    </row>
    <row r="290" spans="1:61">
      <c r="A290" s="139"/>
      <c r="B290" s="139"/>
      <c r="C290" s="139"/>
      <c r="D290" s="147"/>
      <c r="E290" s="142"/>
      <c r="F290" s="142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  <c r="Y290" s="139"/>
      <c r="Z290" s="139"/>
      <c r="AA290" s="139"/>
      <c r="AB290" s="139"/>
      <c r="AC290" s="139"/>
      <c r="AD290" s="139"/>
      <c r="AE290" s="139"/>
      <c r="AF290" s="139"/>
      <c r="AG290" s="139"/>
      <c r="AH290" s="139"/>
      <c r="AI290" s="139"/>
      <c r="AJ290" s="139"/>
      <c r="AK290" s="139"/>
      <c r="AL290" s="139"/>
      <c r="AM290" s="139"/>
      <c r="AN290" s="139"/>
      <c r="AO290" s="139"/>
      <c r="AP290" s="139"/>
      <c r="AQ290" s="142"/>
      <c r="AR290" s="139"/>
      <c r="AS290" s="139"/>
      <c r="AT290" s="139"/>
      <c r="AU290" s="139"/>
      <c r="AV290" s="139"/>
      <c r="AW290" s="139"/>
      <c r="AX290" s="139"/>
      <c r="AY290" s="139"/>
      <c r="AZ290" s="139"/>
      <c r="BA290" s="139"/>
      <c r="BB290" s="139"/>
      <c r="BC290" s="139"/>
      <c r="BD290" s="139"/>
      <c r="BE290" s="139"/>
      <c r="BF290" s="139"/>
      <c r="BG290" s="139"/>
      <c r="BH290" s="139"/>
      <c r="BI290" s="139"/>
    </row>
    <row r="291" spans="1:61">
      <c r="A291" s="139"/>
      <c r="B291" s="139"/>
      <c r="C291" s="139"/>
      <c r="D291" s="147"/>
      <c r="E291" s="142"/>
      <c r="F291" s="142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  <c r="Y291" s="139"/>
      <c r="Z291" s="139"/>
      <c r="AA291" s="139"/>
      <c r="AB291" s="139"/>
      <c r="AC291" s="139"/>
      <c r="AD291" s="139"/>
      <c r="AE291" s="139"/>
      <c r="AF291" s="139"/>
      <c r="AG291" s="139"/>
      <c r="AH291" s="139"/>
      <c r="AI291" s="139"/>
      <c r="AJ291" s="139"/>
      <c r="AK291" s="139"/>
      <c r="AL291" s="139"/>
      <c r="AM291" s="139"/>
      <c r="AN291" s="139"/>
      <c r="AO291" s="139"/>
      <c r="AP291" s="139"/>
      <c r="AQ291" s="142"/>
      <c r="AR291" s="139"/>
      <c r="AS291" s="139"/>
      <c r="AT291" s="139"/>
      <c r="AU291" s="139"/>
      <c r="AV291" s="139"/>
      <c r="AW291" s="139"/>
      <c r="AX291" s="139"/>
      <c r="AY291" s="139"/>
      <c r="AZ291" s="139"/>
      <c r="BA291" s="139"/>
      <c r="BB291" s="139"/>
      <c r="BC291" s="139"/>
      <c r="BD291" s="139"/>
      <c r="BE291" s="139"/>
      <c r="BF291" s="139"/>
      <c r="BG291" s="139"/>
      <c r="BH291" s="139"/>
      <c r="BI291" s="139"/>
    </row>
    <row r="292" spans="1:61">
      <c r="A292" s="139"/>
      <c r="B292" s="139"/>
      <c r="C292" s="139"/>
      <c r="D292" s="147"/>
      <c r="E292" s="142"/>
      <c r="F292" s="142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  <c r="Y292" s="139"/>
      <c r="Z292" s="139"/>
      <c r="AA292" s="139"/>
      <c r="AB292" s="139"/>
      <c r="AC292" s="139"/>
      <c r="AD292" s="139"/>
      <c r="AE292" s="139"/>
      <c r="AF292" s="139"/>
      <c r="AG292" s="139"/>
      <c r="AH292" s="139"/>
      <c r="AI292" s="139"/>
      <c r="AJ292" s="139"/>
      <c r="AK292" s="139"/>
      <c r="AL292" s="139"/>
      <c r="AM292" s="139"/>
      <c r="AN292" s="139"/>
      <c r="AO292" s="139"/>
      <c r="AP292" s="139"/>
      <c r="AQ292" s="142"/>
      <c r="AR292" s="139"/>
      <c r="AS292" s="139"/>
      <c r="AT292" s="139"/>
      <c r="AU292" s="139"/>
      <c r="AV292" s="139"/>
      <c r="AW292" s="139"/>
      <c r="AX292" s="139"/>
      <c r="AY292" s="139"/>
      <c r="AZ292" s="139"/>
      <c r="BA292" s="139"/>
      <c r="BB292" s="139"/>
      <c r="BC292" s="139"/>
      <c r="BD292" s="139"/>
      <c r="BE292" s="139"/>
      <c r="BF292" s="139"/>
      <c r="BG292" s="139"/>
      <c r="BH292" s="139"/>
      <c r="BI292" s="139"/>
    </row>
    <row r="293" spans="1:61">
      <c r="A293" s="139"/>
      <c r="B293" s="139"/>
      <c r="C293" s="139"/>
      <c r="D293" s="147"/>
      <c r="E293" s="142"/>
      <c r="F293" s="142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  <c r="Y293" s="139"/>
      <c r="Z293" s="139"/>
      <c r="AA293" s="139"/>
      <c r="AB293" s="139"/>
      <c r="AC293" s="139"/>
      <c r="AD293" s="139"/>
      <c r="AE293" s="139"/>
      <c r="AF293" s="139"/>
      <c r="AG293" s="139"/>
      <c r="AH293" s="139"/>
      <c r="AI293" s="139"/>
      <c r="AJ293" s="139"/>
      <c r="AK293" s="139"/>
      <c r="AL293" s="139"/>
      <c r="AM293" s="139"/>
      <c r="AN293" s="139"/>
      <c r="AO293" s="139"/>
      <c r="AP293" s="139"/>
      <c r="AQ293" s="142"/>
      <c r="AR293" s="139"/>
      <c r="AS293" s="139"/>
      <c r="AT293" s="139"/>
      <c r="AU293" s="139"/>
      <c r="AV293" s="139"/>
      <c r="AW293" s="139"/>
      <c r="AX293" s="139"/>
      <c r="AY293" s="139"/>
      <c r="AZ293" s="139"/>
      <c r="BA293" s="139"/>
      <c r="BB293" s="139"/>
      <c r="BC293" s="139"/>
      <c r="BD293" s="139"/>
      <c r="BE293" s="139"/>
      <c r="BF293" s="139"/>
      <c r="BG293" s="139"/>
      <c r="BH293" s="139"/>
      <c r="BI293" s="139"/>
    </row>
    <row r="294" spans="1:61">
      <c r="A294" s="139"/>
      <c r="B294" s="139"/>
      <c r="C294" s="139"/>
      <c r="D294" s="147"/>
      <c r="E294" s="142"/>
      <c r="F294" s="142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  <c r="Y294" s="139"/>
      <c r="Z294" s="139"/>
      <c r="AA294" s="139"/>
      <c r="AB294" s="139"/>
      <c r="AC294" s="139"/>
      <c r="AD294" s="139"/>
      <c r="AE294" s="139"/>
      <c r="AF294" s="139"/>
      <c r="AG294" s="139"/>
      <c r="AH294" s="139"/>
      <c r="AI294" s="139"/>
      <c r="AJ294" s="139"/>
      <c r="AK294" s="139"/>
      <c r="AL294" s="139"/>
      <c r="AM294" s="139"/>
      <c r="AN294" s="139"/>
      <c r="AO294" s="139"/>
      <c r="AP294" s="139"/>
      <c r="AQ294" s="142"/>
      <c r="AR294" s="139"/>
      <c r="AS294" s="139"/>
      <c r="AT294" s="139"/>
      <c r="AU294" s="139"/>
      <c r="AV294" s="139"/>
      <c r="AW294" s="139"/>
      <c r="AX294" s="139"/>
      <c r="AY294" s="139"/>
      <c r="AZ294" s="139"/>
      <c r="BA294" s="139"/>
      <c r="BB294" s="139"/>
      <c r="BC294" s="139"/>
      <c r="BD294" s="139"/>
      <c r="BE294" s="139"/>
      <c r="BF294" s="139"/>
      <c r="BG294" s="139"/>
      <c r="BH294" s="139"/>
      <c r="BI294" s="139"/>
    </row>
    <row r="295" spans="1:61">
      <c r="A295" s="139"/>
      <c r="B295" s="139"/>
      <c r="C295" s="139"/>
      <c r="D295" s="147"/>
      <c r="E295" s="142"/>
      <c r="F295" s="142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  <c r="Z295" s="139"/>
      <c r="AA295" s="139"/>
      <c r="AB295" s="139"/>
      <c r="AC295" s="139"/>
      <c r="AD295" s="139"/>
      <c r="AE295" s="139"/>
      <c r="AF295" s="139"/>
      <c r="AG295" s="139"/>
      <c r="AH295" s="139"/>
      <c r="AI295" s="139"/>
      <c r="AJ295" s="139"/>
      <c r="AK295" s="139"/>
      <c r="AL295" s="139"/>
      <c r="AM295" s="139"/>
      <c r="AN295" s="139"/>
      <c r="AO295" s="139"/>
      <c r="AP295" s="139"/>
      <c r="AQ295" s="142"/>
      <c r="AR295" s="139"/>
      <c r="AS295" s="139"/>
      <c r="AT295" s="139"/>
      <c r="AU295" s="139"/>
      <c r="AV295" s="139"/>
      <c r="AW295" s="139"/>
      <c r="AX295" s="139"/>
      <c r="AY295" s="139"/>
      <c r="AZ295" s="139"/>
      <c r="BA295" s="139"/>
      <c r="BB295" s="139"/>
      <c r="BC295" s="139"/>
      <c r="BD295" s="139"/>
      <c r="BE295" s="139"/>
      <c r="BF295" s="139"/>
      <c r="BG295" s="139"/>
      <c r="BH295" s="139"/>
      <c r="BI295" s="139"/>
    </row>
    <row r="296" spans="1:61">
      <c r="A296" s="139"/>
      <c r="B296" s="139"/>
      <c r="C296" s="139"/>
      <c r="D296" s="147"/>
      <c r="E296" s="142"/>
      <c r="F296" s="142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  <c r="AA296" s="139"/>
      <c r="AB296" s="139"/>
      <c r="AC296" s="139"/>
      <c r="AD296" s="139"/>
      <c r="AE296" s="139"/>
      <c r="AF296" s="139"/>
      <c r="AG296" s="139"/>
      <c r="AH296" s="139"/>
      <c r="AI296" s="139"/>
      <c r="AJ296" s="139"/>
      <c r="AK296" s="139"/>
      <c r="AL296" s="139"/>
      <c r="AM296" s="139"/>
      <c r="AN296" s="139"/>
      <c r="AO296" s="139"/>
      <c r="AP296" s="139"/>
      <c r="AQ296" s="142"/>
      <c r="AR296" s="139"/>
      <c r="AS296" s="139"/>
      <c r="AT296" s="139"/>
      <c r="AU296" s="139"/>
      <c r="AV296" s="139"/>
      <c r="AW296" s="139"/>
      <c r="AX296" s="139"/>
      <c r="AY296" s="139"/>
      <c r="AZ296" s="139"/>
      <c r="BA296" s="139"/>
      <c r="BB296" s="139"/>
      <c r="BC296" s="139"/>
      <c r="BD296" s="139"/>
      <c r="BE296" s="139"/>
      <c r="BF296" s="139"/>
      <c r="BG296" s="139"/>
      <c r="BH296" s="139"/>
      <c r="BI296" s="139"/>
    </row>
    <row r="297" spans="1:61">
      <c r="A297" s="139"/>
      <c r="B297" s="139"/>
      <c r="C297" s="139"/>
      <c r="D297" s="147"/>
      <c r="E297" s="142"/>
      <c r="F297" s="142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  <c r="AA297" s="139"/>
      <c r="AB297" s="139"/>
      <c r="AC297" s="139"/>
      <c r="AD297" s="139"/>
      <c r="AE297" s="139"/>
      <c r="AF297" s="139"/>
      <c r="AG297" s="139"/>
      <c r="AH297" s="139"/>
      <c r="AI297" s="139"/>
      <c r="AJ297" s="139"/>
      <c r="AK297" s="139"/>
      <c r="AL297" s="139"/>
      <c r="AM297" s="139"/>
      <c r="AN297" s="139"/>
      <c r="AO297" s="139"/>
      <c r="AP297" s="139"/>
      <c r="AQ297" s="142"/>
      <c r="AR297" s="139"/>
      <c r="AS297" s="139"/>
      <c r="AT297" s="139"/>
      <c r="AU297" s="139"/>
      <c r="AV297" s="139"/>
      <c r="AW297" s="139"/>
      <c r="AX297" s="139"/>
      <c r="AY297" s="139"/>
      <c r="AZ297" s="139"/>
      <c r="BA297" s="139"/>
      <c r="BB297" s="139"/>
      <c r="BC297" s="139"/>
      <c r="BD297" s="139"/>
      <c r="BE297" s="139"/>
      <c r="BF297" s="139"/>
      <c r="BG297" s="139"/>
      <c r="BH297" s="139"/>
      <c r="BI297" s="139"/>
    </row>
    <row r="298" spans="1:61">
      <c r="A298" s="139"/>
      <c r="B298" s="139"/>
      <c r="C298" s="139"/>
      <c r="D298" s="147"/>
      <c r="E298" s="142"/>
      <c r="F298" s="142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  <c r="AA298" s="139"/>
      <c r="AB298" s="139"/>
      <c r="AC298" s="139"/>
      <c r="AD298" s="139"/>
      <c r="AE298" s="139"/>
      <c r="AF298" s="139"/>
      <c r="AG298" s="139"/>
      <c r="AH298" s="139"/>
      <c r="AI298" s="139"/>
      <c r="AJ298" s="139"/>
      <c r="AK298" s="139"/>
      <c r="AL298" s="139"/>
      <c r="AM298" s="139"/>
      <c r="AN298" s="139"/>
      <c r="AO298" s="139"/>
      <c r="AP298" s="139"/>
      <c r="AQ298" s="142"/>
      <c r="AR298" s="139"/>
      <c r="AS298" s="139"/>
      <c r="AT298" s="139"/>
      <c r="AU298" s="139"/>
      <c r="AV298" s="139"/>
      <c r="AW298" s="139"/>
      <c r="AX298" s="139"/>
      <c r="AY298" s="139"/>
      <c r="AZ298" s="139"/>
      <c r="BA298" s="139"/>
      <c r="BB298" s="139"/>
      <c r="BC298" s="139"/>
      <c r="BD298" s="139"/>
      <c r="BE298" s="139"/>
      <c r="BF298" s="139"/>
      <c r="BG298" s="139"/>
      <c r="BH298" s="139"/>
      <c r="BI298" s="139"/>
    </row>
    <row r="299" spans="1:61">
      <c r="A299" s="139"/>
      <c r="B299" s="139"/>
      <c r="C299" s="139"/>
      <c r="D299" s="147"/>
      <c r="E299" s="142"/>
      <c r="F299" s="142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  <c r="Y299" s="139"/>
      <c r="Z299" s="139"/>
      <c r="AA299" s="139"/>
      <c r="AB299" s="139"/>
      <c r="AC299" s="139"/>
      <c r="AD299" s="139"/>
      <c r="AE299" s="139"/>
      <c r="AF299" s="139"/>
      <c r="AG299" s="139"/>
      <c r="AH299" s="139"/>
      <c r="AI299" s="139"/>
      <c r="AJ299" s="139"/>
      <c r="AK299" s="139"/>
      <c r="AL299" s="139"/>
      <c r="AM299" s="139"/>
      <c r="AN299" s="139"/>
      <c r="AO299" s="139"/>
      <c r="AP299" s="139"/>
      <c r="AQ299" s="142"/>
      <c r="AR299" s="139"/>
      <c r="AS299" s="139"/>
      <c r="AT299" s="139"/>
      <c r="AU299" s="139"/>
      <c r="AV299" s="139"/>
      <c r="AW299" s="139"/>
      <c r="AX299" s="139"/>
      <c r="AY299" s="139"/>
      <c r="AZ299" s="139"/>
      <c r="BA299" s="139"/>
      <c r="BB299" s="139"/>
      <c r="BC299" s="139"/>
      <c r="BD299" s="139"/>
      <c r="BE299" s="139"/>
      <c r="BF299" s="139"/>
      <c r="BG299" s="139"/>
      <c r="BH299" s="139"/>
      <c r="BI299" s="139"/>
    </row>
    <row r="300" spans="1:61">
      <c r="A300" s="139"/>
      <c r="B300" s="139"/>
      <c r="C300" s="139"/>
      <c r="D300" s="147"/>
      <c r="E300" s="142"/>
      <c r="F300" s="142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  <c r="Y300" s="139"/>
      <c r="Z300" s="139"/>
      <c r="AA300" s="139"/>
      <c r="AB300" s="139"/>
      <c r="AC300" s="139"/>
      <c r="AD300" s="139"/>
      <c r="AE300" s="139"/>
      <c r="AF300" s="139"/>
      <c r="AG300" s="139"/>
      <c r="AH300" s="139"/>
      <c r="AI300" s="139"/>
      <c r="AJ300" s="139"/>
      <c r="AK300" s="139"/>
      <c r="AL300" s="139"/>
      <c r="AM300" s="139"/>
      <c r="AN300" s="139"/>
      <c r="AO300" s="139"/>
      <c r="AP300" s="139"/>
      <c r="AQ300" s="142"/>
      <c r="AR300" s="139"/>
      <c r="AS300" s="139"/>
      <c r="AT300" s="139"/>
      <c r="AU300" s="139"/>
      <c r="AV300" s="139"/>
      <c r="AW300" s="139"/>
      <c r="AX300" s="139"/>
      <c r="AY300" s="139"/>
      <c r="AZ300" s="139"/>
      <c r="BA300" s="139"/>
      <c r="BB300" s="139"/>
      <c r="BC300" s="139"/>
      <c r="BD300" s="139"/>
      <c r="BE300" s="139"/>
      <c r="BF300" s="139"/>
      <c r="BG300" s="139"/>
      <c r="BH300" s="139"/>
      <c r="BI300" s="139"/>
    </row>
    <row r="301" spans="1:61">
      <c r="A301" s="139"/>
      <c r="B301" s="139"/>
      <c r="C301" s="139"/>
      <c r="D301" s="147"/>
      <c r="E301" s="142"/>
      <c r="F301" s="142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  <c r="Z301" s="139"/>
      <c r="AA301" s="139"/>
      <c r="AB301" s="139"/>
      <c r="AC301" s="139"/>
      <c r="AD301" s="139"/>
      <c r="AE301" s="139"/>
      <c r="AF301" s="139"/>
      <c r="AG301" s="139"/>
      <c r="AH301" s="139"/>
      <c r="AI301" s="139"/>
      <c r="AJ301" s="139"/>
      <c r="AK301" s="139"/>
      <c r="AL301" s="139"/>
      <c r="AM301" s="139"/>
      <c r="AN301" s="139"/>
      <c r="AO301" s="139"/>
      <c r="AP301" s="139"/>
      <c r="AQ301" s="142"/>
      <c r="AR301" s="139"/>
      <c r="AS301" s="139"/>
      <c r="AT301" s="139"/>
      <c r="AU301" s="139"/>
      <c r="AV301" s="139"/>
      <c r="AW301" s="139"/>
      <c r="AX301" s="139"/>
      <c r="AY301" s="139"/>
      <c r="AZ301" s="139"/>
      <c r="BA301" s="139"/>
      <c r="BB301" s="139"/>
      <c r="BC301" s="139"/>
      <c r="BD301" s="139"/>
      <c r="BE301" s="139"/>
      <c r="BF301" s="139"/>
      <c r="BG301" s="139"/>
      <c r="BH301" s="139"/>
      <c r="BI301" s="139"/>
    </row>
    <row r="302" spans="1:61">
      <c r="A302" s="139"/>
      <c r="B302" s="139"/>
      <c r="C302" s="139"/>
      <c r="D302" s="147"/>
      <c r="E302" s="142"/>
      <c r="F302" s="142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  <c r="Y302" s="139"/>
      <c r="Z302" s="139"/>
      <c r="AA302" s="139"/>
      <c r="AB302" s="139"/>
      <c r="AC302" s="139"/>
      <c r="AD302" s="139"/>
      <c r="AE302" s="139"/>
      <c r="AF302" s="139"/>
      <c r="AG302" s="139"/>
      <c r="AH302" s="139"/>
      <c r="AI302" s="139"/>
      <c r="AJ302" s="139"/>
      <c r="AK302" s="139"/>
      <c r="AL302" s="139"/>
      <c r="AM302" s="139"/>
      <c r="AN302" s="139"/>
      <c r="AO302" s="139"/>
      <c r="AP302" s="139"/>
      <c r="AQ302" s="142"/>
      <c r="AR302" s="139"/>
      <c r="AS302" s="139"/>
      <c r="AT302" s="139"/>
      <c r="AU302" s="139"/>
      <c r="AV302" s="139"/>
      <c r="AW302" s="139"/>
      <c r="AX302" s="139"/>
      <c r="AY302" s="139"/>
      <c r="AZ302" s="139"/>
      <c r="BA302" s="139"/>
      <c r="BB302" s="139"/>
      <c r="BC302" s="139"/>
      <c r="BD302" s="139"/>
      <c r="BE302" s="139"/>
      <c r="BF302" s="139"/>
      <c r="BG302" s="139"/>
      <c r="BH302" s="139"/>
      <c r="BI302" s="139"/>
    </row>
    <row r="303" spans="1:61">
      <c r="A303" s="139"/>
      <c r="B303" s="139"/>
      <c r="C303" s="139"/>
      <c r="D303" s="147"/>
      <c r="E303" s="142"/>
      <c r="F303" s="142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/>
      <c r="AF303" s="139"/>
      <c r="AG303" s="139"/>
      <c r="AH303" s="139"/>
      <c r="AI303" s="139"/>
      <c r="AJ303" s="139"/>
      <c r="AK303" s="139"/>
      <c r="AL303" s="139"/>
      <c r="AM303" s="139"/>
      <c r="AN303" s="139"/>
      <c r="AO303" s="139"/>
      <c r="AP303" s="139"/>
      <c r="AQ303" s="142"/>
      <c r="AR303" s="139"/>
      <c r="AS303" s="139"/>
      <c r="AT303" s="139"/>
      <c r="AU303" s="139"/>
      <c r="AV303" s="139"/>
      <c r="AW303" s="139"/>
      <c r="AX303" s="139"/>
      <c r="AY303" s="139"/>
      <c r="AZ303" s="139"/>
      <c r="BA303" s="139"/>
      <c r="BB303" s="139"/>
      <c r="BC303" s="139"/>
      <c r="BD303" s="139"/>
      <c r="BE303" s="139"/>
      <c r="BF303" s="139"/>
      <c r="BG303" s="139"/>
      <c r="BH303" s="139"/>
      <c r="BI303" s="139"/>
    </row>
    <row r="304" spans="1:61">
      <c r="A304" s="139"/>
      <c r="B304" s="139"/>
      <c r="C304" s="139"/>
      <c r="D304" s="147"/>
      <c r="E304" s="142"/>
      <c r="F304" s="142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/>
      <c r="AF304" s="139"/>
      <c r="AG304" s="139"/>
      <c r="AH304" s="139"/>
      <c r="AI304" s="139"/>
      <c r="AJ304" s="139"/>
      <c r="AK304" s="139"/>
      <c r="AL304" s="139"/>
      <c r="AM304" s="139"/>
      <c r="AN304" s="139"/>
      <c r="AO304" s="139"/>
      <c r="AP304" s="139"/>
      <c r="AQ304" s="142"/>
      <c r="AR304" s="139"/>
      <c r="AS304" s="139"/>
      <c r="AT304" s="139"/>
      <c r="AU304" s="139"/>
      <c r="AV304" s="139"/>
      <c r="AW304" s="139"/>
      <c r="AX304" s="139"/>
      <c r="AY304" s="139"/>
      <c r="AZ304" s="139"/>
      <c r="BA304" s="139"/>
      <c r="BB304" s="139"/>
      <c r="BC304" s="139"/>
      <c r="BD304" s="139"/>
      <c r="BE304" s="139"/>
      <c r="BF304" s="139"/>
      <c r="BG304" s="139"/>
      <c r="BH304" s="139"/>
      <c r="BI304" s="139"/>
    </row>
    <row r="305" spans="1:61">
      <c r="A305" s="139"/>
      <c r="B305" s="139"/>
      <c r="C305" s="139"/>
      <c r="D305" s="147"/>
      <c r="E305" s="142"/>
      <c r="F305" s="142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/>
      <c r="AF305" s="139"/>
      <c r="AG305" s="139"/>
      <c r="AH305" s="139"/>
      <c r="AI305" s="139"/>
      <c r="AJ305" s="139"/>
      <c r="AK305" s="139"/>
      <c r="AL305" s="139"/>
      <c r="AM305" s="139"/>
      <c r="AN305" s="139"/>
      <c r="AO305" s="139"/>
      <c r="AP305" s="139"/>
      <c r="AQ305" s="142"/>
      <c r="AR305" s="139"/>
      <c r="AS305" s="139"/>
      <c r="AT305" s="139"/>
      <c r="AU305" s="139"/>
      <c r="AV305" s="139"/>
      <c r="AW305" s="139"/>
      <c r="AX305" s="139"/>
      <c r="AY305" s="139"/>
      <c r="AZ305" s="139"/>
      <c r="BA305" s="139"/>
      <c r="BB305" s="139"/>
      <c r="BC305" s="139"/>
      <c r="BD305" s="139"/>
      <c r="BE305" s="139"/>
      <c r="BF305" s="139"/>
      <c r="BG305" s="139"/>
      <c r="BH305" s="139"/>
      <c r="BI305" s="139"/>
    </row>
    <row r="306" spans="1:61">
      <c r="A306" s="139"/>
      <c r="B306" s="139"/>
      <c r="C306" s="139"/>
      <c r="D306" s="147"/>
      <c r="E306" s="142"/>
      <c r="F306" s="142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  <c r="AA306" s="139"/>
      <c r="AB306" s="139"/>
      <c r="AC306" s="139"/>
      <c r="AD306" s="139"/>
      <c r="AE306" s="139"/>
      <c r="AF306" s="139"/>
      <c r="AG306" s="139"/>
      <c r="AH306" s="139"/>
      <c r="AI306" s="139"/>
      <c r="AJ306" s="139"/>
      <c r="AK306" s="139"/>
      <c r="AL306" s="139"/>
      <c r="AM306" s="139"/>
      <c r="AN306" s="139"/>
      <c r="AO306" s="139"/>
      <c r="AP306" s="139"/>
      <c r="AQ306" s="142"/>
      <c r="AR306" s="139"/>
      <c r="AS306" s="139"/>
      <c r="AT306" s="139"/>
      <c r="AU306" s="139"/>
      <c r="AV306" s="139"/>
      <c r="AW306" s="139"/>
      <c r="AX306" s="139"/>
      <c r="AY306" s="139"/>
      <c r="AZ306" s="139"/>
      <c r="BA306" s="139"/>
      <c r="BB306" s="139"/>
      <c r="BC306" s="139"/>
      <c r="BD306" s="139"/>
      <c r="BE306" s="139"/>
      <c r="BF306" s="139"/>
      <c r="BG306" s="139"/>
      <c r="BH306" s="139"/>
      <c r="BI306" s="139"/>
    </row>
    <row r="307" spans="1:61">
      <c r="A307" s="139"/>
      <c r="B307" s="139"/>
      <c r="C307" s="139"/>
      <c r="D307" s="147"/>
      <c r="E307" s="142"/>
      <c r="F307" s="142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39"/>
      <c r="AI307" s="139"/>
      <c r="AJ307" s="139"/>
      <c r="AK307" s="139"/>
      <c r="AL307" s="139"/>
      <c r="AM307" s="139"/>
      <c r="AN307" s="139"/>
      <c r="AO307" s="139"/>
      <c r="AP307" s="139"/>
      <c r="AQ307" s="142"/>
      <c r="AR307" s="139"/>
      <c r="AS307" s="139"/>
      <c r="AT307" s="139"/>
      <c r="AU307" s="139"/>
      <c r="AV307" s="139"/>
      <c r="AW307" s="139"/>
      <c r="AX307" s="139"/>
      <c r="AY307" s="139"/>
      <c r="AZ307" s="139"/>
      <c r="BA307" s="139"/>
      <c r="BB307" s="139"/>
      <c r="BC307" s="139"/>
      <c r="BD307" s="139"/>
      <c r="BE307" s="139"/>
      <c r="BF307" s="139"/>
      <c r="BG307" s="139"/>
      <c r="BH307" s="139"/>
      <c r="BI307" s="139"/>
    </row>
    <row r="308" spans="1:61">
      <c r="A308" s="139"/>
      <c r="B308" s="139"/>
      <c r="C308" s="139"/>
      <c r="D308" s="147"/>
      <c r="E308" s="142"/>
      <c r="F308" s="142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  <c r="AA308" s="139"/>
      <c r="AB308" s="139"/>
      <c r="AC308" s="139"/>
      <c r="AD308" s="139"/>
      <c r="AE308" s="139"/>
      <c r="AF308" s="139"/>
      <c r="AG308" s="139"/>
      <c r="AH308" s="139"/>
      <c r="AI308" s="139"/>
      <c r="AJ308" s="139"/>
      <c r="AK308" s="139"/>
      <c r="AL308" s="139"/>
      <c r="AM308" s="139"/>
      <c r="AN308" s="139"/>
      <c r="AO308" s="139"/>
      <c r="AP308" s="139"/>
      <c r="AQ308" s="142"/>
      <c r="AR308" s="139"/>
      <c r="AS308" s="139"/>
      <c r="AT308" s="139"/>
      <c r="AU308" s="139"/>
      <c r="AV308" s="139"/>
      <c r="AW308" s="139"/>
      <c r="AX308" s="139"/>
      <c r="AY308" s="139"/>
      <c r="AZ308" s="139"/>
      <c r="BA308" s="139"/>
      <c r="BB308" s="139"/>
      <c r="BC308" s="139"/>
      <c r="BD308" s="139"/>
      <c r="BE308" s="139"/>
      <c r="BF308" s="139"/>
      <c r="BG308" s="139"/>
      <c r="BH308" s="139"/>
      <c r="BI308" s="139"/>
    </row>
    <row r="309" spans="1:61">
      <c r="A309" s="139"/>
      <c r="B309" s="139"/>
      <c r="C309" s="139"/>
      <c r="D309" s="147"/>
      <c r="E309" s="142"/>
      <c r="F309" s="142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  <c r="AA309" s="139"/>
      <c r="AB309" s="139"/>
      <c r="AC309" s="139"/>
      <c r="AD309" s="139"/>
      <c r="AE309" s="139"/>
      <c r="AF309" s="139"/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42"/>
      <c r="AR309" s="139"/>
      <c r="AS309" s="139"/>
      <c r="AT309" s="139"/>
      <c r="AU309" s="139"/>
      <c r="AV309" s="139"/>
      <c r="AW309" s="139"/>
      <c r="AX309" s="139"/>
      <c r="AY309" s="139"/>
      <c r="AZ309" s="139"/>
      <c r="BA309" s="139"/>
      <c r="BB309" s="139"/>
      <c r="BC309" s="139"/>
      <c r="BD309" s="139"/>
      <c r="BE309" s="139"/>
      <c r="BF309" s="139"/>
      <c r="BG309" s="139"/>
      <c r="BH309" s="139"/>
      <c r="BI309" s="139"/>
    </row>
    <row r="310" spans="1:61">
      <c r="A310" s="139"/>
      <c r="B310" s="139"/>
      <c r="C310" s="139"/>
      <c r="D310" s="147"/>
      <c r="E310" s="142"/>
      <c r="F310" s="142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  <c r="AA310" s="139"/>
      <c r="AB310" s="139"/>
      <c r="AC310" s="139"/>
      <c r="AD310" s="139"/>
      <c r="AE310" s="139"/>
      <c r="AF310" s="139"/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42"/>
      <c r="AR310" s="139"/>
      <c r="AS310" s="139"/>
      <c r="AT310" s="139"/>
      <c r="AU310" s="139"/>
      <c r="AV310" s="139"/>
      <c r="AW310" s="139"/>
      <c r="AX310" s="139"/>
      <c r="AY310" s="139"/>
      <c r="AZ310" s="139"/>
      <c r="BA310" s="139"/>
      <c r="BB310" s="139"/>
      <c r="BC310" s="139"/>
      <c r="BD310" s="139"/>
      <c r="BE310" s="139"/>
      <c r="BF310" s="139"/>
      <c r="BG310" s="139"/>
      <c r="BH310" s="139"/>
      <c r="BI310" s="1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0"/>
  <sheetViews>
    <sheetView showGridLines="0" workbookViewId="0"/>
  </sheetViews>
  <sheetFormatPr defaultColWidth="12.6328125" defaultRowHeight="15" customHeight="1"/>
  <cols>
    <col min="1" max="1" width="2.36328125" customWidth="1"/>
    <col min="2" max="2" width="3.90625" customWidth="1"/>
    <col min="3" max="3" width="13" customWidth="1"/>
    <col min="4" max="4" width="3.453125" customWidth="1"/>
    <col min="5" max="5" width="9.7265625" customWidth="1"/>
    <col min="6" max="6" width="10.90625" customWidth="1"/>
    <col min="7" max="7" width="11.36328125" customWidth="1"/>
    <col min="8" max="8" width="3.453125" customWidth="1"/>
    <col min="9" max="9" width="13.453125" customWidth="1"/>
    <col min="10" max="11" width="10.453125" customWidth="1"/>
    <col min="12" max="12" width="11.453125" customWidth="1"/>
    <col min="13" max="21" width="8.90625" customWidth="1"/>
  </cols>
  <sheetData>
    <row r="1" spans="1:21" ht="30" customHeight="1">
      <c r="A1" s="322" t="str">
        <f>Page1!A1</f>
        <v xml:space="preserve">Mr XYZ 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3"/>
      <c r="M1" s="149"/>
      <c r="N1" s="149"/>
      <c r="O1" s="149"/>
      <c r="P1" s="149"/>
      <c r="Q1" s="149"/>
      <c r="R1" s="149"/>
      <c r="S1" s="149"/>
      <c r="T1" s="149"/>
      <c r="U1" s="149"/>
    </row>
    <row r="2" spans="1:21" ht="18" customHeight="1">
      <c r="A2" s="323">
        <f>Page1!A2</f>
        <v>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289"/>
      <c r="M2" s="149"/>
      <c r="N2" s="149"/>
      <c r="O2" s="149"/>
      <c r="P2" s="149"/>
      <c r="Q2" s="149"/>
      <c r="R2" s="149"/>
      <c r="S2" s="149"/>
      <c r="T2" s="149"/>
      <c r="U2" s="149"/>
    </row>
    <row r="3" spans="1:21" ht="18.75" customHeight="1">
      <c r="A3" s="325">
        <f>Page1!A3</f>
        <v>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5"/>
      <c r="M3" s="149"/>
      <c r="N3" s="149"/>
      <c r="O3" s="149"/>
      <c r="P3" s="149"/>
      <c r="Q3" s="149"/>
      <c r="R3" s="149"/>
      <c r="S3" s="149"/>
      <c r="T3" s="149"/>
      <c r="U3" s="149"/>
    </row>
    <row r="4" spans="1:21" ht="23.25" customHeight="1">
      <c r="A4" s="313" t="s">
        <v>116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3"/>
      <c r="M4" s="149"/>
      <c r="N4" s="149"/>
      <c r="O4" s="149"/>
      <c r="P4" s="149"/>
      <c r="Q4" s="149"/>
      <c r="R4" s="149"/>
      <c r="S4" s="149"/>
      <c r="T4" s="149"/>
      <c r="U4" s="149"/>
    </row>
    <row r="5" spans="1:21" ht="9.75" customHeight="1">
      <c r="A5" s="150"/>
      <c r="B5" s="151"/>
      <c r="C5" s="151"/>
      <c r="D5" s="151"/>
      <c r="E5" s="152"/>
      <c r="F5" s="152"/>
      <c r="G5" s="152"/>
      <c r="H5" s="152"/>
      <c r="I5" s="152"/>
      <c r="J5" s="152"/>
      <c r="K5" s="152"/>
      <c r="L5" s="153"/>
      <c r="M5" s="149"/>
      <c r="N5" s="149"/>
      <c r="O5" s="149"/>
      <c r="P5" s="149"/>
      <c r="Q5" s="149"/>
      <c r="R5" s="149"/>
      <c r="S5" s="149"/>
      <c r="T5" s="149"/>
      <c r="U5" s="149"/>
    </row>
    <row r="6" spans="1:21" ht="19.5" customHeight="1">
      <c r="A6" s="154" t="s">
        <v>117</v>
      </c>
      <c r="B6" s="149"/>
      <c r="C6" s="155" t="str">
        <f>Page1!D7</f>
        <v>Naresh</v>
      </c>
      <c r="D6" s="156"/>
      <c r="E6" s="157" t="s">
        <v>118</v>
      </c>
      <c r="F6" s="151"/>
      <c r="G6" s="151"/>
      <c r="H6" s="151"/>
      <c r="I6" s="151"/>
      <c r="J6" s="151"/>
      <c r="K6" s="151"/>
      <c r="L6" s="158"/>
      <c r="M6" s="149"/>
      <c r="N6" s="149"/>
      <c r="O6" s="149"/>
      <c r="P6" s="149"/>
      <c r="Q6" s="149"/>
      <c r="R6" s="149"/>
      <c r="S6" s="149"/>
      <c r="T6" s="149"/>
      <c r="U6" s="149"/>
    </row>
    <row r="7" spans="1:21" ht="18.75" customHeight="1">
      <c r="A7" s="159"/>
      <c r="B7" s="149"/>
      <c r="C7" s="151"/>
      <c r="D7" s="151"/>
      <c r="E7" s="151"/>
      <c r="F7" s="160" t="s">
        <v>119</v>
      </c>
      <c r="G7" s="151"/>
      <c r="H7" s="151"/>
      <c r="I7" s="160" t="s">
        <v>120</v>
      </c>
      <c r="J7" s="151"/>
      <c r="K7" s="149"/>
      <c r="L7" s="158"/>
      <c r="M7" s="149"/>
      <c r="N7" s="149"/>
      <c r="O7" s="149"/>
      <c r="P7" s="149"/>
      <c r="Q7" s="149"/>
      <c r="R7" s="149"/>
      <c r="S7" s="149"/>
      <c r="T7" s="149"/>
      <c r="U7" s="149"/>
    </row>
    <row r="8" spans="1:21" ht="6" customHeight="1">
      <c r="A8" s="159"/>
      <c r="B8" s="149"/>
      <c r="C8" s="151"/>
      <c r="D8" s="151"/>
      <c r="E8" s="151"/>
      <c r="F8" s="149"/>
      <c r="G8" s="151"/>
      <c r="H8" s="151"/>
      <c r="I8" s="149"/>
      <c r="J8" s="151"/>
      <c r="K8" s="151"/>
      <c r="L8" s="158"/>
      <c r="M8" s="151"/>
      <c r="N8" s="151"/>
      <c r="O8" s="151"/>
      <c r="P8" s="151"/>
      <c r="Q8" s="151"/>
      <c r="R8" s="151"/>
      <c r="S8" s="151"/>
      <c r="T8" s="151"/>
      <c r="U8" s="151"/>
    </row>
    <row r="9" spans="1:21" ht="18.75" customHeight="1">
      <c r="A9" s="161"/>
      <c r="B9" s="162"/>
      <c r="C9" s="314" t="s">
        <v>121</v>
      </c>
      <c r="D9" s="288"/>
      <c r="E9" s="288"/>
      <c r="F9" s="288"/>
      <c r="G9" s="288"/>
      <c r="H9" s="288"/>
      <c r="I9" s="288"/>
      <c r="J9" s="288"/>
      <c r="K9" s="288"/>
      <c r="L9" s="289"/>
      <c r="M9" s="149"/>
      <c r="N9" s="149"/>
      <c r="O9" s="149"/>
      <c r="P9" s="149"/>
      <c r="Q9" s="149"/>
      <c r="R9" s="149"/>
      <c r="S9" s="149"/>
      <c r="T9" s="149"/>
      <c r="U9" s="149"/>
    </row>
    <row r="10" spans="1:21" ht="18" customHeight="1">
      <c r="A10" s="161"/>
      <c r="B10" s="162"/>
      <c r="C10" s="163"/>
      <c r="D10" s="163"/>
      <c r="E10" s="163"/>
      <c r="F10" s="162" t="s">
        <v>122</v>
      </c>
      <c r="G10" s="149"/>
      <c r="H10" s="162"/>
      <c r="I10" s="164">
        <f ca="1">Page1!H7-Page1!G7</f>
        <v>0.19452054794520279</v>
      </c>
      <c r="J10" s="163"/>
      <c r="K10" s="163"/>
      <c r="L10" s="165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1" ht="7.5" customHeight="1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6"/>
      <c r="M11" s="149"/>
      <c r="N11" s="149"/>
      <c r="O11" s="149"/>
      <c r="P11" s="149"/>
      <c r="Q11" s="149"/>
      <c r="R11" s="149"/>
      <c r="S11" s="149"/>
      <c r="T11" s="149"/>
      <c r="U11" s="149"/>
    </row>
    <row r="12" spans="1:21" ht="19.5" customHeight="1">
      <c r="A12" s="167" t="s">
        <v>123</v>
      </c>
      <c r="B12" s="162"/>
      <c r="C12" s="162" t="s">
        <v>124</v>
      </c>
      <c r="D12" s="162"/>
      <c r="E12" s="162"/>
      <c r="F12" s="162"/>
      <c r="G12" s="162"/>
      <c r="H12" s="162"/>
      <c r="I12" s="162" t="s">
        <v>125</v>
      </c>
      <c r="J12" s="162"/>
      <c r="K12" s="162"/>
      <c r="L12" s="166"/>
      <c r="M12" s="149"/>
      <c r="N12" s="149"/>
      <c r="O12" s="149"/>
      <c r="P12" s="149"/>
      <c r="Q12" s="149"/>
      <c r="R12" s="149"/>
      <c r="S12" s="149"/>
      <c r="T12" s="149"/>
      <c r="U12" s="149"/>
    </row>
    <row r="13" spans="1:21" ht="24" customHeight="1">
      <c r="A13" s="167" t="s">
        <v>126</v>
      </c>
      <c r="B13" s="162"/>
      <c r="C13" s="162"/>
      <c r="D13" s="162"/>
      <c r="E13" s="168">
        <f>Page1!D30</f>
        <v>1614000</v>
      </c>
      <c r="F13" s="162" t="s">
        <v>127</v>
      </c>
      <c r="G13" s="162"/>
      <c r="H13" s="162"/>
      <c r="I13" s="162"/>
      <c r="J13" s="168">
        <f>Page1!D30+Page1!D37</f>
        <v>1788000</v>
      </c>
      <c r="K13" s="162" t="s">
        <v>128</v>
      </c>
      <c r="L13" s="166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ht="6" customHeight="1">
      <c r="A14" s="159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6"/>
      <c r="M14" s="149"/>
      <c r="N14" s="149"/>
      <c r="O14" s="149"/>
      <c r="P14" s="149"/>
      <c r="Q14" s="149"/>
      <c r="R14" s="149"/>
      <c r="S14" s="149"/>
      <c r="T14" s="149"/>
      <c r="U14" s="149"/>
    </row>
    <row r="15" spans="1:21" ht="17.25" customHeight="1">
      <c r="A15" s="167" t="s">
        <v>129</v>
      </c>
      <c r="B15" s="162" t="s">
        <v>130</v>
      </c>
      <c r="C15" s="149"/>
      <c r="D15" s="162"/>
      <c r="E15" s="162"/>
      <c r="F15" s="162"/>
      <c r="G15" s="162"/>
      <c r="H15" s="162"/>
      <c r="I15" s="162" t="s">
        <v>131</v>
      </c>
      <c r="J15" s="162"/>
      <c r="K15" s="162"/>
      <c r="L15" s="166"/>
      <c r="M15" s="149"/>
      <c r="N15" s="149"/>
      <c r="O15" s="149"/>
      <c r="P15" s="149"/>
      <c r="Q15" s="149"/>
      <c r="R15" s="149"/>
      <c r="S15" s="149"/>
      <c r="T15" s="149"/>
      <c r="U15" s="149"/>
    </row>
    <row r="16" spans="1:21" ht="18.75" customHeight="1">
      <c r="A16" s="167" t="s">
        <v>132</v>
      </c>
      <c r="B16" s="162" t="s">
        <v>133</v>
      </c>
      <c r="C16" s="149"/>
      <c r="D16" s="169">
        <f>Page1!D38</f>
        <v>7</v>
      </c>
      <c r="E16" s="162" t="s">
        <v>134</v>
      </c>
      <c r="F16" s="162"/>
      <c r="G16" s="170" t="s">
        <v>135</v>
      </c>
      <c r="H16" s="169">
        <f>Page1!I38</f>
        <v>7</v>
      </c>
      <c r="I16" s="162" t="s">
        <v>136</v>
      </c>
      <c r="J16" s="162"/>
      <c r="K16" s="171">
        <f ca="1">I10</f>
        <v>0.19452054794520279</v>
      </c>
      <c r="L16" s="166" t="s">
        <v>137</v>
      </c>
      <c r="M16" s="149"/>
      <c r="N16" s="149"/>
      <c r="O16" s="149"/>
      <c r="P16" s="149"/>
      <c r="Q16" s="149"/>
      <c r="R16" s="149"/>
      <c r="S16" s="149"/>
      <c r="T16" s="149"/>
      <c r="U16" s="149"/>
    </row>
    <row r="17" spans="1:21" ht="18" customHeight="1">
      <c r="A17" s="167"/>
      <c r="B17" s="162"/>
      <c r="C17" s="162" t="s">
        <v>138</v>
      </c>
      <c r="D17" s="162"/>
      <c r="E17" s="162"/>
      <c r="F17" s="162"/>
      <c r="G17" s="162"/>
      <c r="H17" s="149"/>
      <c r="I17" s="142" t="s">
        <v>138</v>
      </c>
      <c r="J17" s="149"/>
      <c r="K17" s="162"/>
      <c r="L17" s="172"/>
      <c r="M17" s="149"/>
      <c r="N17" s="149"/>
      <c r="O17" s="149"/>
      <c r="P17" s="149"/>
      <c r="Q17" s="149"/>
      <c r="R17" s="149"/>
      <c r="S17" s="149"/>
      <c r="T17" s="149"/>
      <c r="U17" s="149"/>
    </row>
    <row r="18" spans="1:21" ht="13.5" customHeight="1">
      <c r="A18" s="167" t="s">
        <v>139</v>
      </c>
      <c r="B18" s="162"/>
      <c r="C18" s="162"/>
      <c r="D18" s="162"/>
      <c r="E18" s="162"/>
      <c r="F18" s="162"/>
      <c r="G18" s="162"/>
      <c r="H18" s="149"/>
      <c r="I18" s="149"/>
      <c r="J18" s="162"/>
      <c r="K18" s="162"/>
      <c r="L18" s="172"/>
      <c r="M18" s="149"/>
      <c r="N18" s="149"/>
      <c r="O18" s="149"/>
      <c r="P18" s="149"/>
      <c r="Q18" s="149"/>
      <c r="R18" s="149"/>
      <c r="S18" s="149"/>
      <c r="T18" s="149"/>
      <c r="U18" s="149"/>
    </row>
    <row r="19" spans="1:21" ht="24" customHeight="1">
      <c r="A19" s="167"/>
      <c r="B19" s="162"/>
      <c r="C19" s="173" t="s">
        <v>140</v>
      </c>
      <c r="D19" s="174"/>
      <c r="E19" s="174"/>
      <c r="F19" s="174"/>
      <c r="G19" s="175">
        <f>E13/D16*100</f>
        <v>23057142.857142858</v>
      </c>
      <c r="H19" s="162"/>
      <c r="I19" s="176" t="s">
        <v>141</v>
      </c>
      <c r="J19" s="177"/>
      <c r="K19" s="178"/>
      <c r="L19" s="175">
        <f ca="1">J13*Page1!I39</f>
        <v>125160.00000000001</v>
      </c>
      <c r="M19" s="149"/>
      <c r="N19" s="149"/>
      <c r="O19" s="149"/>
      <c r="P19" s="149"/>
      <c r="Q19" s="149"/>
      <c r="R19" s="149"/>
      <c r="S19" s="149"/>
      <c r="T19" s="149"/>
      <c r="U19" s="149"/>
    </row>
    <row r="20" spans="1:21" ht="18.75" customHeight="1">
      <c r="A20" s="167"/>
      <c r="B20" s="162"/>
      <c r="C20" s="179"/>
      <c r="D20" s="179"/>
      <c r="E20" s="179"/>
      <c r="F20" s="179"/>
      <c r="G20" s="180"/>
      <c r="H20" s="162"/>
      <c r="I20" s="179"/>
      <c r="J20" s="162"/>
      <c r="K20" s="162"/>
      <c r="L20" s="181"/>
      <c r="M20" s="149"/>
      <c r="N20" s="149"/>
      <c r="O20" s="149"/>
      <c r="P20" s="149"/>
      <c r="Q20" s="149"/>
      <c r="R20" s="149"/>
      <c r="S20" s="149"/>
      <c r="T20" s="149"/>
      <c r="U20" s="149"/>
    </row>
    <row r="21" spans="1:21" ht="18.75" customHeight="1">
      <c r="A21" s="167"/>
      <c r="B21" s="162"/>
      <c r="C21" s="182" t="s">
        <v>142</v>
      </c>
      <c r="D21" s="183"/>
      <c r="E21" s="184"/>
      <c r="F21" s="162"/>
      <c r="G21" s="162"/>
      <c r="H21" s="162"/>
      <c r="I21" s="182" t="s">
        <v>143</v>
      </c>
      <c r="J21" s="185"/>
      <c r="K21" s="162"/>
      <c r="L21" s="166"/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 ht="24" customHeight="1">
      <c r="A22" s="167"/>
      <c r="B22" s="162"/>
      <c r="C22" s="186" t="s">
        <v>144</v>
      </c>
      <c r="D22" s="187"/>
      <c r="E22" s="188">
        <f>Page1!I23</f>
        <v>10340000</v>
      </c>
      <c r="F22" s="162"/>
      <c r="G22" s="162"/>
      <c r="H22" s="162"/>
      <c r="I22" s="188" t="s">
        <v>144</v>
      </c>
      <c r="J22" s="188">
        <f>Page1!I23</f>
        <v>10340000</v>
      </c>
      <c r="K22" s="162"/>
      <c r="L22" s="166"/>
      <c r="M22" s="149"/>
      <c r="N22" s="149"/>
      <c r="O22" s="149"/>
      <c r="P22" s="149"/>
      <c r="Q22" s="149"/>
      <c r="R22" s="149"/>
      <c r="S22" s="149"/>
      <c r="T22" s="149"/>
      <c r="U22" s="149"/>
    </row>
    <row r="23" spans="1:21" ht="24" customHeight="1">
      <c r="A23" s="167" t="s">
        <v>123</v>
      </c>
      <c r="B23" s="162"/>
      <c r="C23" s="189" t="s">
        <v>145</v>
      </c>
      <c r="D23" s="190"/>
      <c r="E23" s="191"/>
      <c r="F23" s="192" t="s">
        <v>146</v>
      </c>
      <c r="G23" s="162"/>
      <c r="H23" s="162"/>
      <c r="I23" s="191" t="s">
        <v>145</v>
      </c>
      <c r="J23" s="191"/>
      <c r="K23" s="192" t="s">
        <v>146</v>
      </c>
      <c r="L23" s="166"/>
      <c r="M23" s="149"/>
      <c r="N23" s="149"/>
      <c r="O23" s="149"/>
      <c r="P23" s="149"/>
      <c r="Q23" s="149"/>
      <c r="R23" s="149"/>
      <c r="S23" s="149"/>
      <c r="T23" s="149"/>
      <c r="U23" s="149"/>
    </row>
    <row r="24" spans="1:21" ht="24" customHeight="1">
      <c r="A24" s="167" t="s">
        <v>126</v>
      </c>
      <c r="B24" s="162"/>
      <c r="C24" s="193" t="s">
        <v>147</v>
      </c>
      <c r="D24" s="194"/>
      <c r="E24" s="188">
        <f>Page1!I25</f>
        <v>5000000</v>
      </c>
      <c r="F24" s="162"/>
      <c r="G24" s="162"/>
      <c r="H24" s="162"/>
      <c r="I24" s="188" t="s">
        <v>148</v>
      </c>
      <c r="J24" s="195">
        <f ca="1">I10</f>
        <v>0.19452054794520279</v>
      </c>
      <c r="K24" s="192"/>
      <c r="L24" s="166"/>
      <c r="M24" s="149"/>
      <c r="N24" s="149"/>
      <c r="O24" s="149"/>
      <c r="P24" s="149"/>
      <c r="Q24" s="149"/>
      <c r="R24" s="149"/>
      <c r="S24" s="149"/>
      <c r="T24" s="149"/>
      <c r="U24" s="149"/>
    </row>
    <row r="25" spans="1:21" ht="24" customHeight="1">
      <c r="A25" s="167" t="s">
        <v>129</v>
      </c>
      <c r="B25" s="162"/>
      <c r="C25" s="191" t="s">
        <v>62</v>
      </c>
      <c r="D25" s="191"/>
      <c r="E25" s="191"/>
      <c r="F25" s="162"/>
      <c r="G25" s="162"/>
      <c r="H25" s="162"/>
      <c r="I25" s="191" t="s">
        <v>149</v>
      </c>
      <c r="J25" s="196">
        <f ca="1">J22*Page1!D39</f>
        <v>723800.00000000012</v>
      </c>
      <c r="K25" s="192" t="s">
        <v>129</v>
      </c>
      <c r="L25" s="166"/>
      <c r="M25" s="149"/>
      <c r="N25" s="149"/>
      <c r="O25" s="149"/>
      <c r="P25" s="149"/>
      <c r="Q25" s="149"/>
      <c r="R25" s="149"/>
      <c r="S25" s="149"/>
      <c r="T25" s="149"/>
      <c r="U25" s="149"/>
    </row>
    <row r="26" spans="1:21" ht="24" customHeight="1">
      <c r="A26" s="167" t="s">
        <v>132</v>
      </c>
      <c r="B26" s="162"/>
      <c r="C26" s="197" t="s">
        <v>66</v>
      </c>
      <c r="D26" s="198"/>
      <c r="E26" s="199"/>
      <c r="F26" s="184">
        <f>SUM(E22:E24)</f>
        <v>15340000</v>
      </c>
      <c r="G26" s="192" t="s">
        <v>150</v>
      </c>
      <c r="H26" s="162"/>
      <c r="I26" s="188" t="s">
        <v>151</v>
      </c>
      <c r="J26" s="195">
        <f ca="1">Page2!D110</f>
        <v>0</v>
      </c>
      <c r="K26" s="192" t="s">
        <v>152</v>
      </c>
      <c r="L26" s="166"/>
      <c r="M26" s="149"/>
      <c r="N26" s="149"/>
      <c r="O26" s="149"/>
      <c r="P26" s="149"/>
      <c r="Q26" s="149"/>
      <c r="R26" s="149"/>
      <c r="S26" s="149"/>
      <c r="T26" s="149"/>
      <c r="U26" s="149"/>
    </row>
    <row r="27" spans="1:21" ht="24" customHeight="1">
      <c r="A27" s="167"/>
      <c r="B27" s="162"/>
      <c r="C27" s="315" t="s">
        <v>153</v>
      </c>
      <c r="D27" s="288"/>
      <c r="E27" s="316"/>
      <c r="F27" s="162"/>
      <c r="G27" s="192"/>
      <c r="H27" s="162"/>
      <c r="I27" s="191" t="s">
        <v>154</v>
      </c>
      <c r="J27" s="196">
        <f ca="1">Page2!H3</f>
        <v>0</v>
      </c>
      <c r="K27" s="192" t="s">
        <v>150</v>
      </c>
      <c r="L27" s="166"/>
      <c r="M27" s="149"/>
      <c r="N27" s="149"/>
      <c r="O27" s="149"/>
      <c r="P27" s="149"/>
      <c r="Q27" s="149"/>
      <c r="R27" s="149"/>
      <c r="S27" s="149"/>
      <c r="T27" s="149"/>
      <c r="U27" s="149"/>
    </row>
    <row r="28" spans="1:21" ht="24" customHeight="1">
      <c r="A28" s="167" t="s">
        <v>155</v>
      </c>
      <c r="B28" s="162"/>
      <c r="C28" s="197" t="s">
        <v>156</v>
      </c>
      <c r="D28" s="198"/>
      <c r="E28" s="199"/>
      <c r="F28" s="184">
        <f>Page1!G21</f>
        <v>20100000</v>
      </c>
      <c r="G28" s="192" t="s">
        <v>157</v>
      </c>
      <c r="H28" s="192"/>
      <c r="I28" s="197" t="s">
        <v>66</v>
      </c>
      <c r="J28" s="198" t="s">
        <v>158</v>
      </c>
      <c r="K28" s="200">
        <f ca="1">SUM(J25:J27)</f>
        <v>723800.00000000012</v>
      </c>
      <c r="L28" s="166"/>
      <c r="M28" s="149"/>
      <c r="N28" s="149"/>
      <c r="O28" s="149"/>
      <c r="P28" s="149"/>
      <c r="Q28" s="149"/>
      <c r="R28" s="149"/>
      <c r="S28" s="149"/>
      <c r="T28" s="149"/>
      <c r="U28" s="149"/>
    </row>
    <row r="29" spans="1:21" ht="24" customHeight="1">
      <c r="A29" s="161"/>
      <c r="B29" s="162"/>
      <c r="C29" s="173" t="s">
        <v>159</v>
      </c>
      <c r="D29" s="174"/>
      <c r="E29" s="177"/>
      <c r="F29" s="177"/>
      <c r="G29" s="201">
        <f>F26-F28</f>
        <v>-4760000</v>
      </c>
      <c r="H29" s="162"/>
      <c r="I29" s="173" t="s">
        <v>160</v>
      </c>
      <c r="J29" s="177"/>
      <c r="K29" s="177"/>
      <c r="L29" s="175">
        <f ca="1">K28</f>
        <v>723800.00000000012</v>
      </c>
      <c r="M29" s="149"/>
      <c r="N29" s="149"/>
      <c r="O29" s="149"/>
      <c r="P29" s="149"/>
      <c r="Q29" s="149"/>
      <c r="R29" s="149"/>
      <c r="S29" s="149"/>
      <c r="T29" s="149"/>
      <c r="U29" s="149"/>
    </row>
    <row r="30" spans="1:21" ht="18.75" customHeight="1">
      <c r="A30" s="161"/>
      <c r="B30" s="162"/>
      <c r="C30" s="192" t="s">
        <v>161</v>
      </c>
      <c r="D30" s="192"/>
      <c r="E30" s="162"/>
      <c r="F30" s="162"/>
      <c r="G30" s="179"/>
      <c r="H30" s="162"/>
      <c r="I30" s="162"/>
      <c r="J30" s="162"/>
      <c r="K30" s="162"/>
      <c r="L30" s="166"/>
      <c r="M30" s="149"/>
      <c r="N30" s="149"/>
      <c r="O30" s="149"/>
      <c r="P30" s="149"/>
      <c r="Q30" s="149"/>
      <c r="R30" s="149"/>
      <c r="S30" s="149"/>
      <c r="T30" s="149"/>
      <c r="U30" s="149"/>
    </row>
    <row r="31" spans="1:21" ht="19.5" customHeight="1">
      <c r="A31" s="159"/>
      <c r="B31" s="149"/>
      <c r="C31" s="149"/>
      <c r="D31" s="149"/>
      <c r="E31" s="149"/>
      <c r="F31" s="149"/>
      <c r="G31" s="202" t="s">
        <v>135</v>
      </c>
      <c r="H31" s="169">
        <f>Page1!G38</f>
        <v>4</v>
      </c>
      <c r="I31" s="203" t="s">
        <v>162</v>
      </c>
      <c r="J31" s="149"/>
      <c r="K31" s="149"/>
      <c r="L31" s="204"/>
      <c r="M31" s="149"/>
      <c r="N31" s="149"/>
      <c r="O31" s="149"/>
      <c r="P31" s="149"/>
      <c r="Q31" s="149"/>
      <c r="R31" s="149"/>
      <c r="S31" s="149"/>
      <c r="T31" s="149"/>
      <c r="U31" s="149"/>
    </row>
    <row r="32" spans="1:21" ht="19.5" customHeight="1">
      <c r="A32" s="167" t="s">
        <v>123</v>
      </c>
      <c r="B32" s="162"/>
      <c r="C32" s="163"/>
      <c r="D32" s="163"/>
      <c r="E32" s="163"/>
      <c r="F32" s="163"/>
      <c r="G32" s="162"/>
      <c r="H32" s="162"/>
      <c r="I32" s="205" t="s">
        <v>163</v>
      </c>
      <c r="J32" s="206" t="s">
        <v>164</v>
      </c>
      <c r="K32" s="207">
        <f ca="1">L29*H31%</f>
        <v>28952.000000000004</v>
      </c>
      <c r="L32" s="208" t="s">
        <v>165</v>
      </c>
      <c r="M32" s="149"/>
      <c r="N32" s="149"/>
      <c r="O32" s="149"/>
      <c r="P32" s="149"/>
      <c r="Q32" s="149"/>
      <c r="R32" s="149"/>
      <c r="S32" s="149"/>
      <c r="T32" s="149"/>
      <c r="U32" s="149"/>
    </row>
    <row r="33" spans="1:21" ht="18.75" customHeight="1">
      <c r="A33" s="167" t="s">
        <v>126</v>
      </c>
      <c r="B33" s="162"/>
      <c r="C33" s="163"/>
      <c r="D33" s="163"/>
      <c r="E33" s="163"/>
      <c r="F33" s="163"/>
      <c r="G33" s="162"/>
      <c r="H33" s="162"/>
      <c r="I33" s="179"/>
      <c r="J33" s="209"/>
      <c r="K33" s="210"/>
      <c r="L33" s="211"/>
      <c r="M33" s="149"/>
      <c r="N33" s="149"/>
      <c r="O33" s="149"/>
      <c r="P33" s="149"/>
      <c r="Q33" s="149"/>
      <c r="R33" s="149"/>
      <c r="S33" s="149"/>
      <c r="T33" s="149"/>
      <c r="U33" s="149"/>
    </row>
    <row r="34" spans="1:21" ht="18.75" customHeight="1">
      <c r="A34" s="167" t="s">
        <v>129</v>
      </c>
      <c r="B34" s="162"/>
      <c r="C34" s="162" t="s">
        <v>166</v>
      </c>
      <c r="D34" s="162"/>
      <c r="E34" s="149"/>
      <c r="F34" s="171">
        <f>Step3!G19</f>
        <v>23057142.857142858</v>
      </c>
      <c r="G34" s="162"/>
      <c r="H34" s="179"/>
      <c r="I34" s="162" t="s">
        <v>167</v>
      </c>
      <c r="J34" s="162"/>
      <c r="K34" s="149"/>
      <c r="L34" s="204">
        <f ca="1">L19</f>
        <v>125160.00000000001</v>
      </c>
      <c r="M34" s="149"/>
      <c r="N34" s="149"/>
      <c r="O34" s="149"/>
      <c r="P34" s="149"/>
      <c r="Q34" s="149"/>
      <c r="R34" s="149"/>
      <c r="S34" s="149"/>
      <c r="T34" s="149"/>
      <c r="U34" s="149"/>
    </row>
    <row r="35" spans="1:21" ht="19.5" customHeight="1">
      <c r="A35" s="167" t="s">
        <v>168</v>
      </c>
      <c r="B35" s="212" t="s">
        <v>169</v>
      </c>
      <c r="C35" s="162" t="s">
        <v>170</v>
      </c>
      <c r="D35" s="162"/>
      <c r="E35" s="213"/>
      <c r="F35" s="162">
        <f>Step3!G29</f>
        <v>-4760000</v>
      </c>
      <c r="G35" s="212"/>
      <c r="H35" s="149"/>
      <c r="I35" s="162" t="s">
        <v>171</v>
      </c>
      <c r="J35" s="162"/>
      <c r="K35" s="213"/>
      <c r="L35" s="204">
        <f ca="1">K32</f>
        <v>28952.000000000004</v>
      </c>
      <c r="M35" s="149"/>
      <c r="N35" s="149"/>
      <c r="O35" s="149"/>
      <c r="P35" s="149"/>
      <c r="Q35" s="149"/>
      <c r="R35" s="149"/>
      <c r="S35" s="149"/>
      <c r="T35" s="149"/>
      <c r="U35" s="149"/>
    </row>
    <row r="36" spans="1:21" ht="19.5" customHeight="1">
      <c r="A36" s="167" t="s">
        <v>172</v>
      </c>
      <c r="B36" s="179"/>
      <c r="C36" s="173" t="s">
        <v>173</v>
      </c>
      <c r="D36" s="174"/>
      <c r="E36" s="214"/>
      <c r="F36" s="215">
        <f>F34-F35</f>
        <v>27817142.857142858</v>
      </c>
      <c r="G36" s="162"/>
      <c r="H36" s="149"/>
      <c r="I36" s="173" t="s">
        <v>174</v>
      </c>
      <c r="J36" s="174"/>
      <c r="K36" s="214"/>
      <c r="L36" s="215">
        <f ca="1">L34-L35</f>
        <v>96208.000000000015</v>
      </c>
      <c r="M36" s="149"/>
      <c r="N36" s="149"/>
      <c r="O36" s="149"/>
      <c r="P36" s="149"/>
      <c r="Q36" s="149"/>
      <c r="R36" s="149"/>
      <c r="S36" s="149"/>
      <c r="T36" s="149"/>
      <c r="U36" s="149"/>
    </row>
    <row r="37" spans="1:21" ht="18.75" customHeight="1">
      <c r="A37" s="159"/>
      <c r="B37" s="162"/>
      <c r="C37" s="162"/>
      <c r="D37" s="162"/>
      <c r="E37" s="162"/>
      <c r="F37" s="162"/>
      <c r="G37" s="162"/>
      <c r="H37" s="162"/>
      <c r="I37" s="162"/>
      <c r="J37" s="162"/>
      <c r="K37" s="149"/>
      <c r="L37" s="172"/>
      <c r="M37" s="149"/>
      <c r="N37" s="149"/>
      <c r="O37" s="149"/>
      <c r="P37" s="149"/>
      <c r="Q37" s="149"/>
      <c r="R37" s="149"/>
      <c r="S37" s="149"/>
      <c r="T37" s="149"/>
      <c r="U37" s="149"/>
    </row>
    <row r="38" spans="1:21" ht="18.75" customHeight="1">
      <c r="A38" s="15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72"/>
      <c r="M38" s="149"/>
      <c r="N38" s="149"/>
      <c r="O38" s="149"/>
      <c r="P38" s="149"/>
      <c r="Q38" s="149"/>
      <c r="R38" s="149"/>
      <c r="S38" s="149"/>
      <c r="T38" s="149"/>
      <c r="U38" s="149"/>
    </row>
    <row r="39" spans="1:21" ht="18.75" customHeight="1">
      <c r="A39" s="167" t="s">
        <v>123</v>
      </c>
      <c r="B39" s="216"/>
      <c r="C39" s="317" t="s">
        <v>175</v>
      </c>
      <c r="D39" s="291"/>
      <c r="E39" s="218"/>
      <c r="F39" s="219" t="s">
        <v>23</v>
      </c>
      <c r="G39" s="149"/>
      <c r="H39" s="149"/>
      <c r="I39" s="217" t="s">
        <v>176</v>
      </c>
      <c r="J39" s="220"/>
      <c r="K39" s="221"/>
      <c r="L39" s="219" t="s">
        <v>23</v>
      </c>
      <c r="M39" s="149"/>
      <c r="N39" s="149"/>
      <c r="O39" s="149"/>
      <c r="P39" s="149"/>
      <c r="Q39" s="149"/>
      <c r="R39" s="149"/>
      <c r="S39" s="149"/>
      <c r="T39" s="149"/>
      <c r="U39" s="149"/>
    </row>
    <row r="40" spans="1:21" ht="18.75" customHeight="1">
      <c r="A40" s="167" t="s">
        <v>126</v>
      </c>
      <c r="B40" s="216"/>
      <c r="C40" s="222" t="s">
        <v>177</v>
      </c>
      <c r="D40" s="223" t="s">
        <v>178</v>
      </c>
      <c r="E40" s="149"/>
      <c r="F40" s="224">
        <f>Page1!G37</f>
        <v>2200000</v>
      </c>
      <c r="G40" s="149"/>
      <c r="H40" s="149"/>
      <c r="I40" s="222" t="s">
        <v>179</v>
      </c>
      <c r="J40" s="149"/>
      <c r="K40" s="223" t="s">
        <v>180</v>
      </c>
      <c r="L40" s="224">
        <f>Page1!J37</f>
        <v>3018000</v>
      </c>
      <c r="M40" s="149"/>
      <c r="N40" s="149"/>
      <c r="O40" s="149"/>
      <c r="P40" s="149"/>
      <c r="Q40" s="149"/>
      <c r="R40" s="149"/>
      <c r="S40" s="149"/>
      <c r="T40" s="149"/>
      <c r="U40" s="149"/>
    </row>
    <row r="41" spans="1:21" ht="18.75" customHeight="1">
      <c r="A41" s="167" t="s">
        <v>129</v>
      </c>
      <c r="B41" s="216"/>
      <c r="C41" s="225"/>
      <c r="D41" s="226"/>
      <c r="E41" s="227"/>
      <c r="F41" s="228"/>
      <c r="G41" s="149"/>
      <c r="H41" s="149"/>
      <c r="I41" s="229" t="s">
        <v>181</v>
      </c>
      <c r="J41" s="227"/>
      <c r="K41" s="230" t="s">
        <v>182</v>
      </c>
      <c r="L41" s="231">
        <f>L43-L40</f>
        <v>-818000</v>
      </c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21" ht="18.75" customHeight="1">
      <c r="A42" s="167" t="s">
        <v>168</v>
      </c>
      <c r="B42" s="216"/>
      <c r="C42" s="222"/>
      <c r="D42" s="232"/>
      <c r="E42" s="149"/>
      <c r="F42" s="233"/>
      <c r="G42" s="149"/>
      <c r="H42" s="149"/>
      <c r="I42" s="222"/>
      <c r="J42" s="149"/>
      <c r="K42" s="232"/>
      <c r="L42" s="233"/>
      <c r="M42" s="149"/>
      <c r="N42" s="149"/>
      <c r="O42" s="149"/>
      <c r="P42" s="149"/>
      <c r="Q42" s="149"/>
      <c r="R42" s="149"/>
      <c r="S42" s="149"/>
      <c r="T42" s="149"/>
      <c r="U42" s="149"/>
    </row>
    <row r="43" spans="1:21" ht="19.5" customHeight="1">
      <c r="A43" s="167" t="s">
        <v>183</v>
      </c>
      <c r="B43" s="216"/>
      <c r="C43" s="234" t="s">
        <v>66</v>
      </c>
      <c r="D43" s="235" t="s">
        <v>178</v>
      </c>
      <c r="E43" s="213"/>
      <c r="F43" s="236">
        <f>F40</f>
        <v>2200000</v>
      </c>
      <c r="G43" s="149"/>
      <c r="H43" s="149"/>
      <c r="I43" s="234" t="s">
        <v>66</v>
      </c>
      <c r="J43" s="213"/>
      <c r="K43" s="235" t="s">
        <v>178</v>
      </c>
      <c r="L43" s="236">
        <f>F43</f>
        <v>2200000</v>
      </c>
      <c r="M43" s="149"/>
      <c r="N43" s="149"/>
      <c r="O43" s="149"/>
      <c r="P43" s="149"/>
      <c r="Q43" s="149"/>
      <c r="R43" s="149"/>
      <c r="S43" s="149"/>
      <c r="T43" s="149"/>
      <c r="U43" s="149"/>
    </row>
    <row r="44" spans="1:21" ht="18" customHeight="1">
      <c r="A44" s="167"/>
      <c r="B44" s="216"/>
      <c r="C44" s="216"/>
      <c r="D44" s="237"/>
      <c r="E44" s="216"/>
      <c r="F44" s="216"/>
      <c r="G44" s="237"/>
      <c r="H44" s="216"/>
      <c r="I44" s="216" t="s">
        <v>45</v>
      </c>
      <c r="J44" s="149"/>
      <c r="K44" s="149"/>
      <c r="L44" s="172"/>
      <c r="M44" s="149"/>
      <c r="N44" s="149"/>
      <c r="O44" s="149"/>
      <c r="P44" s="149"/>
      <c r="Q44" s="149"/>
      <c r="R44" s="149"/>
      <c r="S44" s="149"/>
      <c r="T44" s="149"/>
      <c r="U44" s="149"/>
    </row>
    <row r="45" spans="1:21" ht="18" customHeight="1">
      <c r="A45" s="159"/>
      <c r="B45" s="216"/>
      <c r="C45" s="238"/>
      <c r="D45" s="149"/>
      <c r="E45" s="239"/>
      <c r="F45" s="240" t="s">
        <v>184</v>
      </c>
      <c r="G45" s="241"/>
      <c r="H45" s="311" t="s">
        <v>185</v>
      </c>
      <c r="I45" s="285"/>
      <c r="J45" s="312">
        <f>F36</f>
        <v>27817142.857142858</v>
      </c>
      <c r="K45" s="283"/>
      <c r="L45" s="172"/>
      <c r="M45" s="149"/>
      <c r="N45" s="149"/>
      <c r="O45" s="149"/>
      <c r="P45" s="149"/>
      <c r="Q45" s="149"/>
      <c r="R45" s="149"/>
      <c r="S45" s="149"/>
      <c r="T45" s="149"/>
      <c r="U45" s="149"/>
    </row>
    <row r="46" spans="1:21" ht="18" customHeight="1">
      <c r="A46" s="159"/>
      <c r="B46" s="216"/>
      <c r="C46" s="222"/>
      <c r="D46" s="149"/>
      <c r="E46" s="242"/>
      <c r="F46" s="241" t="s">
        <v>186</v>
      </c>
      <c r="G46" s="241"/>
      <c r="H46" s="318" t="s">
        <v>187</v>
      </c>
      <c r="I46" s="288"/>
      <c r="J46" s="288"/>
      <c r="K46" s="172"/>
      <c r="L46" s="172"/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ht="18.75" customHeight="1">
      <c r="A47" s="159"/>
      <c r="B47" s="216"/>
      <c r="C47" s="243" t="s">
        <v>22</v>
      </c>
      <c r="D47" s="213"/>
      <c r="E47" s="244"/>
      <c r="F47" s="245" t="s">
        <v>188</v>
      </c>
      <c r="G47" s="245"/>
      <c r="H47" s="326" t="s">
        <v>189</v>
      </c>
      <c r="I47" s="294"/>
      <c r="J47" s="294"/>
      <c r="K47" s="246"/>
      <c r="L47" s="172"/>
      <c r="M47" s="149"/>
      <c r="N47" s="149"/>
      <c r="O47" s="149"/>
      <c r="P47" s="149"/>
      <c r="Q47" s="149"/>
      <c r="R47" s="149"/>
      <c r="S47" s="149"/>
      <c r="T47" s="149"/>
      <c r="U47" s="149"/>
    </row>
    <row r="48" spans="1:21" ht="18" customHeight="1">
      <c r="A48" s="159"/>
      <c r="B48" s="216"/>
      <c r="C48" s="225" t="str">
        <f>Page1!H14</f>
        <v>PPF</v>
      </c>
      <c r="D48" s="149"/>
      <c r="E48" s="226"/>
      <c r="F48" s="247">
        <f>Page1!I14</f>
        <v>10000000</v>
      </c>
      <c r="G48" s="226"/>
      <c r="H48" s="248"/>
      <c r="I48" s="249">
        <f>J45</f>
        <v>27817142.857142858</v>
      </c>
      <c r="J48" s="248"/>
      <c r="K48" s="172"/>
      <c r="L48" s="172"/>
      <c r="M48" s="149"/>
      <c r="N48" s="149"/>
      <c r="O48" s="149"/>
      <c r="P48" s="149"/>
      <c r="Q48" s="149"/>
      <c r="R48" s="149"/>
      <c r="S48" s="149"/>
      <c r="T48" s="149"/>
      <c r="U48" s="149"/>
    </row>
    <row r="49" spans="1:21" ht="18" customHeight="1">
      <c r="A49" s="159"/>
      <c r="B49" s="216"/>
      <c r="C49" s="225" t="str">
        <f>Page1!H15</f>
        <v xml:space="preserve">ULIP </v>
      </c>
      <c r="D49" s="250"/>
      <c r="E49" s="226"/>
      <c r="F49" s="247">
        <f>Page1!I15</f>
        <v>20000</v>
      </c>
      <c r="G49" s="226"/>
      <c r="H49" s="247"/>
      <c r="I49" s="249">
        <f t="shared" ref="I49:I56" si="0">I48</f>
        <v>27817142.857142858</v>
      </c>
      <c r="J49" s="247"/>
      <c r="K49" s="251"/>
      <c r="L49" s="172"/>
      <c r="M49" s="149"/>
      <c r="N49" s="149"/>
      <c r="O49" s="149"/>
      <c r="P49" s="149"/>
      <c r="Q49" s="149"/>
      <c r="R49" s="149"/>
      <c r="S49" s="149"/>
      <c r="T49" s="149"/>
      <c r="U49" s="149"/>
    </row>
    <row r="50" spans="1:21" ht="18.75" customHeight="1">
      <c r="A50" s="167" t="s">
        <v>123</v>
      </c>
      <c r="B50" s="216"/>
      <c r="C50" s="225" t="str">
        <f>Page1!H16</f>
        <v>BANK F/D</v>
      </c>
      <c r="D50" s="149"/>
      <c r="E50" s="226"/>
      <c r="F50" s="247">
        <f>Page1!I16</f>
        <v>100000</v>
      </c>
      <c r="G50" s="226"/>
      <c r="H50" s="247"/>
      <c r="I50" s="249">
        <f t="shared" si="0"/>
        <v>27817142.857142858</v>
      </c>
      <c r="J50" s="247"/>
      <c r="K50" s="172"/>
      <c r="L50" s="172"/>
      <c r="M50" s="149"/>
      <c r="N50" s="149"/>
      <c r="O50" s="149"/>
      <c r="P50" s="149"/>
      <c r="Q50" s="149"/>
      <c r="R50" s="149"/>
      <c r="S50" s="149"/>
      <c r="T50" s="149"/>
      <c r="U50" s="149"/>
    </row>
    <row r="51" spans="1:21" ht="18.75" customHeight="1">
      <c r="A51" s="167" t="s">
        <v>126</v>
      </c>
      <c r="B51" s="216"/>
      <c r="C51" s="225" t="str">
        <f>Page1!H17</f>
        <v>CO. F/D</v>
      </c>
      <c r="D51" s="250"/>
      <c r="E51" s="226"/>
      <c r="F51" s="247">
        <f>Page1!I17</f>
        <v>0</v>
      </c>
      <c r="G51" s="226"/>
      <c r="H51" s="247"/>
      <c r="I51" s="249">
        <f t="shared" si="0"/>
        <v>27817142.857142858</v>
      </c>
      <c r="J51" s="247"/>
      <c r="K51" s="251"/>
      <c r="L51" s="172"/>
      <c r="M51" s="149"/>
      <c r="N51" s="149"/>
      <c r="O51" s="149"/>
      <c r="P51" s="149"/>
      <c r="Q51" s="149"/>
      <c r="R51" s="149"/>
      <c r="S51" s="149"/>
      <c r="T51" s="149"/>
      <c r="U51" s="149"/>
    </row>
    <row r="52" spans="1:21" ht="18.75" customHeight="1">
      <c r="A52" s="167" t="s">
        <v>129</v>
      </c>
      <c r="B52" s="216"/>
      <c r="C52" s="225" t="str">
        <f>Page1!H18</f>
        <v>SAVING A/C</v>
      </c>
      <c r="D52" s="149"/>
      <c r="E52" s="226"/>
      <c r="F52" s="247">
        <f>Page1!I18</f>
        <v>0</v>
      </c>
      <c r="G52" s="226"/>
      <c r="H52" s="247"/>
      <c r="I52" s="249">
        <f t="shared" si="0"/>
        <v>27817142.857142858</v>
      </c>
      <c r="J52" s="247"/>
      <c r="K52" s="172"/>
      <c r="L52" s="172"/>
      <c r="M52" s="149"/>
      <c r="N52" s="149"/>
      <c r="O52" s="149"/>
      <c r="P52" s="149"/>
      <c r="Q52" s="149"/>
      <c r="R52" s="149"/>
      <c r="S52" s="149"/>
      <c r="T52" s="149"/>
      <c r="U52" s="149"/>
    </row>
    <row r="53" spans="1:21" ht="18.75" customHeight="1">
      <c r="A53" s="167" t="s">
        <v>168</v>
      </c>
      <c r="B53" s="216"/>
      <c r="C53" s="225" t="str">
        <f>Page1!H19</f>
        <v>BONDS</v>
      </c>
      <c r="D53" s="250"/>
      <c r="E53" s="226"/>
      <c r="F53" s="247">
        <f>Page1!I19</f>
        <v>120000</v>
      </c>
      <c r="G53" s="226"/>
      <c r="H53" s="247"/>
      <c r="I53" s="249">
        <f t="shared" si="0"/>
        <v>27817142.857142858</v>
      </c>
      <c r="J53" s="247"/>
      <c r="K53" s="251"/>
      <c r="L53" s="172"/>
      <c r="M53" s="149"/>
      <c r="N53" s="149"/>
      <c r="O53" s="149"/>
      <c r="P53" s="149"/>
      <c r="Q53" s="149"/>
      <c r="R53" s="149"/>
      <c r="S53" s="149"/>
      <c r="T53" s="149"/>
      <c r="U53" s="149"/>
    </row>
    <row r="54" spans="1:21" ht="18.75" customHeight="1">
      <c r="A54" s="167"/>
      <c r="B54" s="216"/>
      <c r="C54" s="225" t="str">
        <f>Page1!H20</f>
        <v>PF Balance</v>
      </c>
      <c r="D54" s="149"/>
      <c r="E54" s="226"/>
      <c r="F54" s="247">
        <f>Page1!I20</f>
        <v>0</v>
      </c>
      <c r="G54" s="226"/>
      <c r="H54" s="247"/>
      <c r="I54" s="249">
        <f t="shared" si="0"/>
        <v>27817142.857142858</v>
      </c>
      <c r="J54" s="247"/>
      <c r="K54" s="172"/>
      <c r="L54" s="172"/>
      <c r="M54" s="149"/>
      <c r="N54" s="149"/>
      <c r="O54" s="149"/>
      <c r="P54" s="149"/>
      <c r="Q54" s="149"/>
      <c r="R54" s="149"/>
      <c r="S54" s="149"/>
      <c r="T54" s="149"/>
      <c r="U54" s="149"/>
    </row>
    <row r="55" spans="1:21" ht="18.75" customHeight="1">
      <c r="A55" s="167" t="s">
        <v>190</v>
      </c>
      <c r="B55" s="216"/>
      <c r="C55" s="225" t="str">
        <f>Page1!H21</f>
        <v>NSC</v>
      </c>
      <c r="D55" s="250"/>
      <c r="E55" s="226"/>
      <c r="F55" s="247">
        <f>Page1!I21</f>
        <v>100000</v>
      </c>
      <c r="G55" s="226"/>
      <c r="H55" s="247"/>
      <c r="I55" s="249">
        <f t="shared" si="0"/>
        <v>27817142.857142858</v>
      </c>
      <c r="J55" s="247"/>
      <c r="K55" s="251"/>
      <c r="L55" s="172"/>
      <c r="M55" s="149"/>
      <c r="N55" s="149"/>
      <c r="O55" s="149"/>
      <c r="P55" s="149"/>
      <c r="Q55" s="149"/>
      <c r="R55" s="149"/>
      <c r="S55" s="149"/>
      <c r="T55" s="149"/>
      <c r="U55" s="149"/>
    </row>
    <row r="56" spans="1:21" ht="18" customHeight="1">
      <c r="A56" s="159"/>
      <c r="B56" s="216"/>
      <c r="C56" s="225" t="str">
        <f>Page1!H22</f>
        <v>Debentures</v>
      </c>
      <c r="D56" s="149"/>
      <c r="E56" s="226"/>
      <c r="F56" s="247">
        <f>Page1!I22</f>
        <v>0</v>
      </c>
      <c r="G56" s="226"/>
      <c r="H56" s="247"/>
      <c r="I56" s="249">
        <f t="shared" si="0"/>
        <v>27817142.857142858</v>
      </c>
      <c r="J56" s="247"/>
      <c r="K56" s="172"/>
      <c r="L56" s="172"/>
      <c r="M56" s="149"/>
      <c r="N56" s="149"/>
      <c r="O56" s="149"/>
      <c r="P56" s="149"/>
      <c r="Q56" s="149"/>
      <c r="R56" s="149"/>
      <c r="S56" s="149"/>
      <c r="T56" s="149"/>
      <c r="U56" s="149"/>
    </row>
    <row r="57" spans="1:21" ht="18" customHeight="1">
      <c r="A57" s="159"/>
      <c r="B57" s="216"/>
      <c r="C57" s="225" t="s">
        <v>59</v>
      </c>
      <c r="D57" s="250"/>
      <c r="E57" s="226"/>
      <c r="F57" s="247"/>
      <c r="G57" s="226"/>
      <c r="H57" s="247"/>
      <c r="I57" s="249"/>
      <c r="J57" s="247" t="s">
        <v>191</v>
      </c>
      <c r="K57" s="251"/>
      <c r="L57" s="172"/>
      <c r="M57" s="149"/>
      <c r="N57" s="149"/>
      <c r="O57" s="149"/>
      <c r="P57" s="149"/>
      <c r="Q57" s="149"/>
      <c r="R57" s="149"/>
      <c r="S57" s="149"/>
      <c r="T57" s="149"/>
      <c r="U57" s="149"/>
    </row>
    <row r="58" spans="1:21" ht="18.75" customHeight="1">
      <c r="A58" s="252"/>
      <c r="B58" s="237"/>
      <c r="C58" s="234" t="s">
        <v>62</v>
      </c>
      <c r="D58" s="213"/>
      <c r="E58" s="253"/>
      <c r="F58" s="237"/>
      <c r="G58" s="253"/>
      <c r="H58" s="237"/>
      <c r="I58" s="237"/>
      <c r="J58" s="237"/>
      <c r="K58" s="246"/>
      <c r="L58" s="246"/>
      <c r="M58" s="149"/>
      <c r="N58" s="149"/>
      <c r="O58" s="149"/>
      <c r="P58" s="149"/>
      <c r="Q58" s="149"/>
      <c r="R58" s="149"/>
      <c r="S58" s="149"/>
      <c r="T58" s="149"/>
      <c r="U58" s="149"/>
    </row>
    <row r="59" spans="1:21" ht="18.75" customHeight="1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</row>
    <row r="60" spans="1:21" ht="90.75" customHeight="1">
      <c r="A60" s="319" t="str">
        <f>IF(F36&lt;0,'Cal Sheet'!AI21,'Cal Sheet'!AK21)</f>
        <v>Do it Today?</v>
      </c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1"/>
      <c r="M60" s="149"/>
      <c r="N60" s="149"/>
      <c r="O60" s="149"/>
      <c r="P60" s="149"/>
      <c r="Q60" s="149"/>
      <c r="R60" s="149"/>
      <c r="S60" s="149"/>
      <c r="T60" s="149"/>
      <c r="U60" s="149"/>
    </row>
    <row r="61" spans="1:21" ht="18" customHeight="1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</row>
    <row r="62" spans="1:21" ht="18" customHeight="1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</row>
    <row r="63" spans="1:21" ht="18" customHeight="1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</row>
    <row r="64" spans="1:21" ht="18" customHeight="1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</row>
    <row r="65" spans="1:21" ht="18" customHeight="1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</row>
    <row r="66" spans="1:21" ht="18" customHeight="1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</row>
    <row r="67" spans="1:21" ht="18" customHeight="1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</row>
    <row r="68" spans="1:21" ht="18" customHeight="1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</row>
    <row r="69" spans="1:21" ht="18" customHeight="1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</row>
    <row r="70" spans="1:21" ht="18" customHeight="1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</row>
    <row r="71" spans="1:21" ht="18" customHeight="1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</row>
    <row r="72" spans="1:21" ht="18" customHeight="1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</row>
    <row r="73" spans="1:21" ht="18" customHeight="1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</row>
    <row r="74" spans="1:21" ht="18" customHeight="1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</row>
    <row r="75" spans="1:21" ht="18" customHeight="1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</row>
    <row r="76" spans="1:21" ht="18" customHeight="1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</row>
    <row r="77" spans="1:21" ht="18" customHeight="1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</row>
    <row r="78" spans="1:21" ht="18" customHeight="1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</row>
    <row r="79" spans="1:21" ht="18" customHeight="1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</row>
    <row r="80" spans="1:21" ht="18" customHeight="1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</row>
    <row r="81" spans="1:21" ht="18" customHeight="1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</row>
    <row r="82" spans="1:21" ht="18" customHeight="1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</row>
    <row r="83" spans="1:21" ht="18" customHeight="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</row>
    <row r="84" spans="1:21" ht="18" customHeigh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</row>
    <row r="85" spans="1:21" ht="18" customHeight="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</row>
    <row r="86" spans="1:21" ht="18" customHeight="1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</row>
    <row r="87" spans="1:21" ht="18" customHeight="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</row>
    <row r="88" spans="1:21" ht="18" customHeight="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</row>
    <row r="89" spans="1:21" ht="18" customHeight="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</row>
    <row r="90" spans="1:21" ht="18" customHeight="1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</row>
    <row r="91" spans="1:21" ht="18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</row>
    <row r="92" spans="1:21" ht="18" customHeight="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</row>
    <row r="93" spans="1:21" ht="18" customHeight="1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</row>
    <row r="94" spans="1:21" ht="18" customHeight="1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</row>
    <row r="95" spans="1:21" ht="18" customHeight="1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</row>
    <row r="96" spans="1:21" ht="18" customHeight="1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</row>
    <row r="97" spans="1:21" ht="18" customHeight="1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</row>
    <row r="98" spans="1:21" ht="18" customHeight="1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</row>
    <row r="99" spans="1:21" ht="18" customHeight="1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</row>
    <row r="100" spans="1:21" ht="18" customHeight="1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</row>
    <row r="101" spans="1:21" ht="18" customHeight="1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</row>
    <row r="102" spans="1:21" ht="18" customHeight="1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</row>
    <row r="103" spans="1:21" ht="18" customHeight="1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</row>
    <row r="104" spans="1:21" ht="18" customHeight="1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</row>
    <row r="105" spans="1:21" ht="18" customHeight="1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</row>
    <row r="106" spans="1:21" ht="18" customHeight="1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</row>
    <row r="107" spans="1:21" ht="18" customHeight="1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</row>
    <row r="108" spans="1:21" ht="18" customHeight="1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</row>
    <row r="109" spans="1:21" ht="18" customHeight="1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</row>
    <row r="110" spans="1:21" ht="18" customHeight="1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</row>
    <row r="111" spans="1:21" ht="18" customHeight="1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</row>
    <row r="112" spans="1:21" ht="18" customHeight="1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</row>
    <row r="113" spans="1:21" ht="18" customHeight="1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</row>
    <row r="114" spans="1:21" ht="18" customHeight="1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</row>
    <row r="115" spans="1:21" ht="18" customHeight="1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</row>
    <row r="116" spans="1:21" ht="18" customHeight="1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</row>
    <row r="117" spans="1:21" ht="18" customHeight="1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</row>
    <row r="118" spans="1:21" ht="18" customHeight="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</row>
    <row r="119" spans="1:21" ht="18" customHeight="1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</row>
    <row r="120" spans="1:21" ht="18" customHeight="1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</row>
    <row r="121" spans="1:21" ht="18" customHeight="1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</row>
    <row r="122" spans="1:21" ht="18" customHeight="1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</row>
    <row r="123" spans="1:21" ht="18" customHeight="1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</row>
    <row r="124" spans="1:21" ht="18" customHeight="1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</row>
    <row r="125" spans="1:21" ht="18" customHeight="1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</row>
    <row r="126" spans="1:21" ht="18" customHeight="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</row>
    <row r="127" spans="1:21" ht="18" customHeight="1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</row>
    <row r="128" spans="1:21" ht="18" customHeight="1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</row>
    <row r="129" spans="1:21" ht="18" customHeight="1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</row>
    <row r="130" spans="1:21" ht="18" customHeight="1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</row>
    <row r="131" spans="1:21" ht="18" customHeight="1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</row>
    <row r="132" spans="1:21" ht="18" customHeight="1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</row>
    <row r="133" spans="1:21" ht="18" customHeight="1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</row>
    <row r="134" spans="1:21" ht="18" customHeight="1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</row>
    <row r="135" spans="1:21" ht="18" customHeight="1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</row>
    <row r="136" spans="1:21" ht="18" customHeight="1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</row>
    <row r="137" spans="1:21" ht="18" customHeight="1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</row>
    <row r="138" spans="1:21" ht="18" customHeight="1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</row>
    <row r="139" spans="1:21" ht="18" customHeight="1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</row>
    <row r="140" spans="1:21" ht="18" customHeight="1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</row>
    <row r="141" spans="1:21" ht="18" customHeight="1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</row>
    <row r="142" spans="1:21" ht="18" customHeight="1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</row>
    <row r="143" spans="1:21" ht="18" customHeight="1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</row>
    <row r="144" spans="1:21" ht="18" customHeight="1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</row>
    <row r="145" spans="1:21" ht="18" customHeight="1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</row>
    <row r="146" spans="1:21" ht="18" customHeight="1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</row>
    <row r="147" spans="1:21" ht="18" customHeight="1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</row>
    <row r="148" spans="1:21" ht="18" customHeight="1">
      <c r="A148" s="149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</row>
    <row r="149" spans="1:21" ht="18" customHeight="1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</row>
    <row r="150" spans="1:21" ht="18" customHeight="1">
      <c r="A150" s="149"/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</row>
    <row r="151" spans="1:21" ht="18" customHeight="1">
      <c r="A151" s="149"/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</row>
    <row r="152" spans="1:21" ht="18" customHeight="1">
      <c r="A152" s="149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</row>
    <row r="153" spans="1:21" ht="18" customHeight="1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</row>
    <row r="154" spans="1:21" ht="18" customHeight="1">
      <c r="A154" s="149"/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</row>
    <row r="155" spans="1:21" ht="18" customHeight="1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</row>
    <row r="156" spans="1:21" ht="18" customHeight="1">
      <c r="A156" s="149"/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</row>
    <row r="157" spans="1:21" ht="18" customHeight="1">
      <c r="A157" s="149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</row>
    <row r="158" spans="1:21" ht="18" customHeight="1">
      <c r="A158" s="149"/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</row>
    <row r="159" spans="1:21" ht="18" customHeight="1">
      <c r="A159" s="149"/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</row>
    <row r="160" spans="1:21" ht="18" customHeight="1">
      <c r="A160" s="149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</row>
    <row r="161" spans="1:21" ht="18" customHeight="1">
      <c r="A161" s="149"/>
      <c r="B161" s="149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</row>
    <row r="162" spans="1:21" ht="18" customHeight="1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</row>
    <row r="163" spans="1:21" ht="18" customHeight="1">
      <c r="A163" s="149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</row>
    <row r="164" spans="1:21" ht="18" customHeight="1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</row>
    <row r="165" spans="1:21" ht="18" customHeigh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</row>
    <row r="166" spans="1:21" ht="18" customHeight="1">
      <c r="A166" s="149"/>
      <c r="B166" s="149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</row>
    <row r="167" spans="1:21" ht="18" customHeight="1">
      <c r="A167" s="149"/>
      <c r="B167" s="149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</row>
    <row r="168" spans="1:21" ht="18" customHeight="1">
      <c r="A168" s="149"/>
      <c r="B168" s="149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</row>
    <row r="169" spans="1:21" ht="18" customHeight="1">
      <c r="A169" s="149"/>
      <c r="B169" s="149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</row>
    <row r="170" spans="1:21" ht="18" customHeight="1">
      <c r="A170" s="149"/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</row>
    <row r="171" spans="1:21" ht="18" customHeight="1">
      <c r="A171" s="149"/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</row>
    <row r="172" spans="1:21" ht="18" customHeight="1">
      <c r="A172" s="149"/>
      <c r="B172" s="149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</row>
    <row r="173" spans="1:21" ht="18" customHeight="1">
      <c r="A173" s="149"/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</row>
    <row r="174" spans="1:21" ht="18" customHeight="1">
      <c r="A174" s="149"/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</row>
    <row r="175" spans="1:21" ht="18" customHeight="1">
      <c r="A175" s="149"/>
      <c r="B175" s="149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</row>
    <row r="176" spans="1:21" ht="18" customHeight="1">
      <c r="A176" s="149"/>
      <c r="B176" s="149"/>
      <c r="C176" s="149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</row>
    <row r="177" spans="1:21" ht="18" customHeight="1">
      <c r="A177" s="149"/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</row>
    <row r="178" spans="1:21" ht="18" customHeight="1">
      <c r="A178" s="149"/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</row>
    <row r="179" spans="1:21" ht="18" customHeight="1">
      <c r="A179" s="149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</row>
    <row r="180" spans="1:21" ht="18" customHeight="1">
      <c r="A180" s="149"/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</row>
    <row r="181" spans="1:21" ht="18" customHeight="1">
      <c r="A181" s="149"/>
      <c r="B181" s="149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</row>
    <row r="182" spans="1:21" ht="18" customHeight="1">
      <c r="A182" s="149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</row>
    <row r="183" spans="1:21" ht="18" customHeight="1">
      <c r="A183" s="149"/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</row>
    <row r="184" spans="1:21" ht="18" customHeight="1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</row>
    <row r="185" spans="1:21" ht="18" customHeight="1">
      <c r="A185" s="149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</row>
    <row r="186" spans="1:21" ht="18" customHeight="1">
      <c r="A186" s="149"/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</row>
    <row r="187" spans="1:21" ht="18" customHeight="1">
      <c r="A187" s="149"/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</row>
    <row r="188" spans="1:21" ht="18" customHeight="1">
      <c r="A188" s="149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</row>
    <row r="189" spans="1:21" ht="18" customHeight="1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</row>
    <row r="190" spans="1:21" ht="18" customHeight="1">
      <c r="A190" s="149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</row>
    <row r="191" spans="1:21" ht="18" customHeight="1">
      <c r="A191" s="149"/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</row>
    <row r="192" spans="1:21" ht="18" customHeight="1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</row>
    <row r="193" spans="1:21" ht="18" customHeight="1">
      <c r="A193" s="149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</row>
    <row r="194" spans="1:21" ht="18" customHeight="1">
      <c r="A194" s="14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</row>
    <row r="195" spans="1:21" ht="18" customHeight="1">
      <c r="A195" s="149"/>
      <c r="B195" s="149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</row>
    <row r="196" spans="1:21" ht="18" customHeight="1">
      <c r="A196" s="149"/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</row>
    <row r="197" spans="1:21" ht="18" customHeight="1">
      <c r="A197" s="149"/>
      <c r="B197" s="149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</row>
    <row r="198" spans="1:21" ht="18" customHeight="1">
      <c r="A198" s="149"/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</row>
    <row r="199" spans="1:21" ht="18" customHeight="1">
      <c r="A199" s="149"/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</row>
    <row r="200" spans="1:21" ht="18" customHeight="1">
      <c r="A200" s="149"/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</row>
    <row r="201" spans="1:21" ht="18" customHeight="1">
      <c r="A201" s="149"/>
      <c r="B201" s="149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</row>
    <row r="202" spans="1:21" ht="18" customHeight="1">
      <c r="A202" s="149"/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</row>
    <row r="203" spans="1:21" ht="18" customHeight="1">
      <c r="A203" s="149"/>
      <c r="B203" s="149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</row>
    <row r="204" spans="1:21" ht="18" customHeight="1">
      <c r="A204" s="149"/>
      <c r="B204" s="149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</row>
    <row r="205" spans="1:21" ht="18" customHeight="1">
      <c r="A205" s="149"/>
      <c r="B205" s="149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</row>
    <row r="206" spans="1:21" ht="18" customHeight="1">
      <c r="A206" s="149"/>
      <c r="B206" s="149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</row>
    <row r="207" spans="1:21" ht="18" customHeight="1">
      <c r="A207" s="149"/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</row>
    <row r="208" spans="1:21" ht="18" customHeight="1">
      <c r="A208" s="149"/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</row>
    <row r="209" spans="1:21" ht="18" customHeight="1">
      <c r="A209" s="149"/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</row>
    <row r="210" spans="1:21" ht="18" customHeight="1">
      <c r="A210" s="149"/>
      <c r="B210" s="149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</row>
    <row r="211" spans="1:21" ht="18" customHeight="1">
      <c r="A211" s="149"/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</row>
    <row r="212" spans="1:21" ht="18" customHeight="1">
      <c r="A212" s="149"/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</row>
    <row r="213" spans="1:21" ht="18" customHeight="1">
      <c r="A213" s="149"/>
      <c r="B213" s="149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</row>
    <row r="214" spans="1:21" ht="18" customHeight="1">
      <c r="A214" s="149"/>
      <c r="B214" s="149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</row>
    <row r="215" spans="1:21" ht="18" customHeight="1">
      <c r="A215" s="149"/>
      <c r="B215" s="149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</row>
    <row r="216" spans="1:21" ht="18" customHeight="1">
      <c r="A216" s="149"/>
      <c r="B216" s="149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</row>
    <row r="217" spans="1:21" ht="18" customHeight="1">
      <c r="A217" s="149"/>
      <c r="B217" s="149"/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</row>
    <row r="218" spans="1:21" ht="18" customHeight="1">
      <c r="A218" s="149"/>
      <c r="B218" s="149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</row>
    <row r="219" spans="1:21" ht="18" customHeight="1">
      <c r="A219" s="149"/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</row>
    <row r="220" spans="1:21" ht="18" customHeight="1">
      <c r="A220" s="149"/>
      <c r="B220" s="149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</row>
    <row r="221" spans="1:21" ht="18" customHeight="1">
      <c r="A221" s="149"/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</row>
    <row r="222" spans="1:21" ht="18" customHeight="1">
      <c r="A222" s="149"/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</row>
    <row r="223" spans="1:21" ht="18" customHeight="1">
      <c r="A223" s="149"/>
      <c r="B223" s="149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</row>
    <row r="224" spans="1:21" ht="18" customHeight="1">
      <c r="A224" s="149"/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</row>
    <row r="225" spans="1:21" ht="18" customHeight="1">
      <c r="A225" s="149"/>
      <c r="B225" s="149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</row>
    <row r="226" spans="1:21" ht="18" customHeight="1">
      <c r="A226" s="149"/>
      <c r="B226" s="149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</row>
    <row r="227" spans="1:21" ht="18" customHeight="1">
      <c r="A227" s="149"/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</row>
    <row r="228" spans="1:21" ht="18" customHeight="1">
      <c r="A228" s="149"/>
      <c r="B228" s="149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</row>
    <row r="229" spans="1:21" ht="18" customHeight="1">
      <c r="A229" s="149"/>
      <c r="B229" s="149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</row>
    <row r="230" spans="1:21" ht="18" customHeight="1">
      <c r="A230" s="149"/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</row>
    <row r="231" spans="1:21" ht="18" customHeight="1">
      <c r="A231" s="149"/>
      <c r="B231" s="149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</row>
    <row r="232" spans="1:21" ht="18" customHeight="1">
      <c r="A232" s="149"/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</row>
    <row r="233" spans="1:21" ht="18" customHeight="1">
      <c r="A233" s="149"/>
      <c r="B233" s="149"/>
      <c r="C233" s="149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</row>
    <row r="234" spans="1:21" ht="18" customHeight="1">
      <c r="A234" s="149"/>
      <c r="B234" s="149"/>
      <c r="C234" s="149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</row>
    <row r="235" spans="1:21" ht="18" customHeight="1">
      <c r="A235" s="149"/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</row>
    <row r="236" spans="1:21" ht="18" customHeight="1">
      <c r="A236" s="149"/>
      <c r="B236" s="149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</row>
    <row r="237" spans="1:21" ht="18" customHeight="1">
      <c r="A237" s="149"/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</row>
    <row r="238" spans="1:21" ht="18" customHeight="1">
      <c r="A238" s="149"/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</row>
    <row r="239" spans="1:21" ht="18" customHeight="1">
      <c r="A239" s="149"/>
      <c r="B239" s="149"/>
      <c r="C239" s="149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</row>
    <row r="240" spans="1:21" ht="18" customHeight="1">
      <c r="A240" s="149"/>
      <c r="B240" s="149"/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</row>
    <row r="241" spans="1:21" ht="18" customHeight="1">
      <c r="A241" s="149"/>
      <c r="B241" s="149"/>
      <c r="C241" s="149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</row>
    <row r="242" spans="1:21" ht="18" customHeight="1">
      <c r="A242" s="149"/>
      <c r="B242" s="149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</row>
    <row r="243" spans="1:21" ht="18" customHeight="1">
      <c r="A243" s="149"/>
      <c r="B243" s="149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</row>
    <row r="244" spans="1:21" ht="18" customHeight="1">
      <c r="A244" s="149"/>
      <c r="B244" s="149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</row>
    <row r="245" spans="1:21" ht="18" customHeight="1">
      <c r="A245" s="149"/>
      <c r="B245" s="149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</row>
    <row r="246" spans="1:21" ht="18" customHeight="1">
      <c r="A246" s="149"/>
      <c r="B246" s="149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</row>
    <row r="247" spans="1:21" ht="18" customHeight="1">
      <c r="A247" s="149"/>
      <c r="B247" s="149"/>
      <c r="C247" s="149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</row>
    <row r="248" spans="1:21" ht="18" customHeight="1">
      <c r="A248" s="149"/>
      <c r="B248" s="149"/>
      <c r="C248" s="149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</row>
    <row r="249" spans="1:21" ht="18" customHeight="1">
      <c r="A249" s="149"/>
      <c r="B249" s="149"/>
      <c r="C249" s="149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</row>
    <row r="250" spans="1:21" ht="18" customHeight="1">
      <c r="A250" s="149"/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</row>
    <row r="251" spans="1:21" ht="18" customHeight="1">
      <c r="A251" s="149"/>
      <c r="B251" s="149"/>
      <c r="C251" s="149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</row>
    <row r="252" spans="1:21" ht="18" customHeight="1">
      <c r="A252" s="149"/>
      <c r="B252" s="149"/>
      <c r="C252" s="149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</row>
    <row r="253" spans="1:21" ht="18" customHeight="1">
      <c r="A253" s="149"/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</row>
    <row r="254" spans="1:21" ht="18" customHeight="1">
      <c r="A254" s="149"/>
      <c r="B254" s="149"/>
      <c r="C254" s="149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</row>
    <row r="255" spans="1:21" ht="18" customHeight="1">
      <c r="A255" s="149"/>
      <c r="B255" s="149"/>
      <c r="C255" s="149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</row>
    <row r="256" spans="1:21" ht="18" customHeight="1">
      <c r="A256" s="149"/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</row>
    <row r="257" spans="1:21" ht="18" customHeight="1">
      <c r="A257" s="149"/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</row>
    <row r="258" spans="1:21" ht="18" customHeight="1">
      <c r="A258" s="149"/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</row>
    <row r="259" spans="1:21" ht="18" customHeight="1">
      <c r="A259" s="149"/>
      <c r="B259" s="149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</row>
    <row r="260" spans="1:21" ht="18" customHeight="1">
      <c r="A260" s="149"/>
      <c r="B260" s="149"/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</row>
  </sheetData>
  <mergeCells count="12">
    <mergeCell ref="H46:J46"/>
    <mergeCell ref="A60:L60"/>
    <mergeCell ref="A1:L1"/>
    <mergeCell ref="A2:L2"/>
    <mergeCell ref="A3:L3"/>
    <mergeCell ref="H47:J47"/>
    <mergeCell ref="H45:I45"/>
    <mergeCell ref="J45:K45"/>
    <mergeCell ref="A4:L4"/>
    <mergeCell ref="C9:L9"/>
    <mergeCell ref="C27:E27"/>
    <mergeCell ref="C39:D39"/>
  </mergeCells>
  <dataValidations count="1">
    <dataValidation type="custom" allowBlank="1" showInputMessage="1" showErrorMessage="1" prompt=" - " sqref="A4 A5:L5 B6:L6 A7:L8 A9:C9 A10:L13 B14:L14 A15:L25 A26:H26 K26:L26 A27:C27 F27:H27 A28:I28 L27:L28 A29:L36 B37:L37 A38:L38 A39:C39 E39:L39 A40:L44 J45 L45 A45:H47 K46:L47 A48:L56" xr:uid="{00000000-0002-0000-0200-000000000000}">
      <formula1>"sum"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3"/>
  <sheetViews>
    <sheetView workbookViewId="0"/>
  </sheetViews>
  <sheetFormatPr defaultColWidth="12.6328125" defaultRowHeight="15" customHeight="1"/>
  <cols>
    <col min="1" max="1" width="8.90625" customWidth="1"/>
    <col min="2" max="2" width="12.26953125" customWidth="1"/>
    <col min="3" max="3" width="8.90625" customWidth="1"/>
    <col min="4" max="5" width="12.26953125" customWidth="1"/>
    <col min="6" max="8" width="8.90625" customWidth="1"/>
    <col min="9" max="13" width="8" customWidth="1"/>
  </cols>
  <sheetData>
    <row r="1" spans="1:13" ht="1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15" customHeight="1">
      <c r="A2" s="142"/>
      <c r="B2" s="254">
        <f>Page2!G3</f>
        <v>0.09</v>
      </c>
      <c r="C2" s="142">
        <v>1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5" customHeight="1">
      <c r="A3" s="142">
        <v>0</v>
      </c>
      <c r="B3" s="142"/>
      <c r="C3" s="142">
        <f t="shared" ref="C3:C103" si="0">C2</f>
        <v>1</v>
      </c>
      <c r="D3" s="142">
        <f>C3*B2</f>
        <v>0.09</v>
      </c>
      <c r="E3" s="142">
        <f>C3+D3</f>
        <v>1.0900000000000001</v>
      </c>
      <c r="F3" s="142"/>
      <c r="G3" s="142" t="s">
        <v>192</v>
      </c>
      <c r="H3" s="142" t="s">
        <v>193</v>
      </c>
      <c r="I3" s="142"/>
      <c r="J3" s="142"/>
      <c r="K3" s="142"/>
      <c r="L3" s="142"/>
      <c r="M3" s="142"/>
    </row>
    <row r="4" spans="1:13" ht="15" customHeight="1">
      <c r="A4" s="142">
        <v>1</v>
      </c>
      <c r="B4" s="142">
        <f t="shared" ref="B4:B103" si="1">E3</f>
        <v>1.0900000000000001</v>
      </c>
      <c r="C4" s="142">
        <f t="shared" si="0"/>
        <v>1</v>
      </c>
      <c r="D4" s="142">
        <f>(B4+C4)*B2</f>
        <v>0.18809999999999999</v>
      </c>
      <c r="E4" s="142">
        <f t="shared" ref="E4:E103" si="2">B4+C4+D4</f>
        <v>2.2780999999999998</v>
      </c>
      <c r="F4" s="142"/>
      <c r="G4" s="255">
        <f ca="1">Page1!J39</f>
        <v>0.19452054794520279</v>
      </c>
      <c r="H4" s="142">
        <f ca="1">HLOOKUP(B2,$A$2:$B$103,G4+2)</f>
        <v>0</v>
      </c>
      <c r="I4" s="142"/>
      <c r="J4" s="142"/>
      <c r="K4" s="142"/>
      <c r="L4" s="142"/>
      <c r="M4" s="142"/>
    </row>
    <row r="5" spans="1:13" ht="15" customHeight="1">
      <c r="A5" s="142">
        <v>2</v>
      </c>
      <c r="B5" s="142">
        <f t="shared" si="1"/>
        <v>2.2780999999999998</v>
      </c>
      <c r="C5" s="142">
        <f t="shared" si="0"/>
        <v>1</v>
      </c>
      <c r="D5" s="142">
        <f>(B5+C5)*B2</f>
        <v>0.29502899999999999</v>
      </c>
      <c r="E5" s="142">
        <f t="shared" si="2"/>
        <v>3.5731289999999998</v>
      </c>
      <c r="F5" s="142"/>
      <c r="G5" s="142"/>
      <c r="H5" s="142"/>
      <c r="I5" s="142"/>
      <c r="J5" s="142"/>
      <c r="K5" s="142"/>
      <c r="L5" s="142"/>
      <c r="M5" s="142"/>
    </row>
    <row r="6" spans="1:13" ht="15" customHeight="1">
      <c r="A6" s="142">
        <v>3</v>
      </c>
      <c r="B6" s="142">
        <f t="shared" si="1"/>
        <v>3.5731289999999998</v>
      </c>
      <c r="C6" s="142">
        <f t="shared" si="0"/>
        <v>1</v>
      </c>
      <c r="D6" s="142">
        <f t="shared" ref="D6:D103" si="3">(B6+C6)*$B$2</f>
        <v>0.41158160999999999</v>
      </c>
      <c r="E6" s="142">
        <f t="shared" si="2"/>
        <v>4.9847106099999996</v>
      </c>
      <c r="F6" s="142"/>
      <c r="G6" s="142"/>
      <c r="H6" s="142"/>
      <c r="I6" s="142"/>
      <c r="J6" s="142"/>
      <c r="K6" s="142"/>
      <c r="L6" s="142"/>
      <c r="M6" s="142"/>
    </row>
    <row r="7" spans="1:13" ht="15" customHeight="1">
      <c r="A7" s="142">
        <v>4</v>
      </c>
      <c r="B7" s="142">
        <f t="shared" si="1"/>
        <v>4.9847106099999996</v>
      </c>
      <c r="C7" s="142">
        <f t="shared" si="0"/>
        <v>1</v>
      </c>
      <c r="D7" s="142">
        <f t="shared" si="3"/>
        <v>0.53862395489999992</v>
      </c>
      <c r="E7" s="142">
        <f t="shared" si="2"/>
        <v>6.5233345648999999</v>
      </c>
      <c r="F7" s="142"/>
      <c r="G7" s="142"/>
      <c r="H7" s="142"/>
      <c r="I7" s="142"/>
      <c r="J7" s="142"/>
      <c r="K7" s="142"/>
      <c r="L7" s="142"/>
      <c r="M7" s="142"/>
    </row>
    <row r="8" spans="1:13" ht="15" customHeight="1">
      <c r="A8" s="142">
        <v>5</v>
      </c>
      <c r="B8" s="142">
        <f t="shared" si="1"/>
        <v>6.5233345648999999</v>
      </c>
      <c r="C8" s="142">
        <f t="shared" si="0"/>
        <v>1</v>
      </c>
      <c r="D8" s="142">
        <f t="shared" si="3"/>
        <v>0.67710011084099997</v>
      </c>
      <c r="E8" s="142">
        <f t="shared" si="2"/>
        <v>8.2004346757410005</v>
      </c>
      <c r="F8" s="142"/>
      <c r="G8" s="142"/>
      <c r="H8" s="142"/>
      <c r="I8" s="142"/>
      <c r="J8" s="142"/>
      <c r="K8" s="142"/>
      <c r="L8" s="142"/>
      <c r="M8" s="142"/>
    </row>
    <row r="9" spans="1:13" ht="15" customHeight="1">
      <c r="A9" s="142">
        <v>6</v>
      </c>
      <c r="B9" s="142">
        <f t="shared" si="1"/>
        <v>8.2004346757410005</v>
      </c>
      <c r="C9" s="142">
        <f t="shared" si="0"/>
        <v>1</v>
      </c>
      <c r="D9" s="142">
        <f t="shared" si="3"/>
        <v>0.82803912081669007</v>
      </c>
      <c r="E9" s="142">
        <f t="shared" si="2"/>
        <v>10.028473796557691</v>
      </c>
      <c r="F9" s="142"/>
      <c r="G9" s="142"/>
      <c r="H9" s="142"/>
      <c r="I9" s="142"/>
      <c r="J9" s="142"/>
      <c r="K9" s="142"/>
      <c r="L9" s="142"/>
      <c r="M9" s="142"/>
    </row>
    <row r="10" spans="1:13" ht="15" customHeight="1">
      <c r="A10" s="142">
        <v>7</v>
      </c>
      <c r="B10" s="142">
        <f t="shared" si="1"/>
        <v>10.028473796557691</v>
      </c>
      <c r="C10" s="142">
        <f t="shared" si="0"/>
        <v>1</v>
      </c>
      <c r="D10" s="142">
        <f t="shared" si="3"/>
        <v>0.99256264169019215</v>
      </c>
      <c r="E10" s="142">
        <f t="shared" si="2"/>
        <v>12.021036438247883</v>
      </c>
      <c r="F10" s="142"/>
      <c r="G10" s="142"/>
      <c r="H10" s="142"/>
      <c r="I10" s="142"/>
      <c r="J10" s="142"/>
      <c r="K10" s="142"/>
      <c r="L10" s="142"/>
      <c r="M10" s="142"/>
    </row>
    <row r="11" spans="1:13" ht="15" customHeight="1">
      <c r="A11" s="142">
        <v>8</v>
      </c>
      <c r="B11" s="142">
        <f t="shared" si="1"/>
        <v>12.021036438247883</v>
      </c>
      <c r="C11" s="142">
        <f t="shared" si="0"/>
        <v>1</v>
      </c>
      <c r="D11" s="142">
        <f t="shared" si="3"/>
        <v>1.1718932794423094</v>
      </c>
      <c r="E11" s="142">
        <f t="shared" si="2"/>
        <v>14.192929717690193</v>
      </c>
      <c r="F11" s="142"/>
      <c r="G11" s="142"/>
      <c r="H11" s="142"/>
      <c r="I11" s="142"/>
      <c r="J11" s="142"/>
      <c r="K11" s="142"/>
      <c r="L11" s="142"/>
      <c r="M11" s="142"/>
    </row>
    <row r="12" spans="1:13" ht="15" customHeight="1">
      <c r="A12" s="142">
        <v>9</v>
      </c>
      <c r="B12" s="142">
        <f t="shared" si="1"/>
        <v>14.192929717690193</v>
      </c>
      <c r="C12" s="142">
        <f t="shared" si="0"/>
        <v>1</v>
      </c>
      <c r="D12" s="142">
        <f t="shared" si="3"/>
        <v>1.3673636745921174</v>
      </c>
      <c r="E12" s="142">
        <f t="shared" si="2"/>
        <v>16.560293392282311</v>
      </c>
      <c r="F12" s="142"/>
      <c r="G12" s="142"/>
      <c r="H12" s="142"/>
      <c r="I12" s="142"/>
      <c r="J12" s="142"/>
      <c r="K12" s="142"/>
      <c r="L12" s="142"/>
      <c r="M12" s="142"/>
    </row>
    <row r="13" spans="1:13" ht="15" customHeight="1">
      <c r="A13" s="142">
        <v>10</v>
      </c>
      <c r="B13" s="142">
        <f t="shared" si="1"/>
        <v>16.560293392282311</v>
      </c>
      <c r="C13" s="142">
        <f t="shared" si="0"/>
        <v>1</v>
      </c>
      <c r="D13" s="142">
        <f t="shared" si="3"/>
        <v>1.580426405305408</v>
      </c>
      <c r="E13" s="142">
        <f t="shared" si="2"/>
        <v>19.140719797587721</v>
      </c>
      <c r="F13" s="142"/>
      <c r="G13" s="142"/>
      <c r="H13" s="142"/>
      <c r="I13" s="142"/>
      <c r="J13" s="142"/>
      <c r="K13" s="142"/>
      <c r="L13" s="142"/>
      <c r="M13" s="142"/>
    </row>
    <row r="14" spans="1:13" ht="15" customHeight="1">
      <c r="A14" s="142">
        <v>11</v>
      </c>
      <c r="B14" s="142">
        <f t="shared" si="1"/>
        <v>19.140719797587721</v>
      </c>
      <c r="C14" s="142">
        <f t="shared" si="0"/>
        <v>1</v>
      </c>
      <c r="D14" s="142">
        <f t="shared" si="3"/>
        <v>1.8126647817828949</v>
      </c>
      <c r="E14" s="142">
        <f t="shared" si="2"/>
        <v>21.953384579370617</v>
      </c>
      <c r="F14" s="142"/>
      <c r="G14" s="142"/>
      <c r="H14" s="142"/>
      <c r="I14" s="142"/>
      <c r="J14" s="142"/>
      <c r="K14" s="142"/>
      <c r="L14" s="142"/>
      <c r="M14" s="142"/>
    </row>
    <row r="15" spans="1:13" ht="15" customHeight="1">
      <c r="A15" s="142">
        <v>12</v>
      </c>
      <c r="B15" s="142">
        <f t="shared" si="1"/>
        <v>21.953384579370617</v>
      </c>
      <c r="C15" s="142">
        <f t="shared" si="0"/>
        <v>1</v>
      </c>
      <c r="D15" s="142">
        <f t="shared" si="3"/>
        <v>2.0658046121433555</v>
      </c>
      <c r="E15" s="142">
        <f t="shared" si="2"/>
        <v>25.019189191513973</v>
      </c>
      <c r="F15" s="142"/>
      <c r="G15" s="142"/>
      <c r="H15" s="142"/>
      <c r="I15" s="142"/>
      <c r="J15" s="142"/>
      <c r="K15" s="142"/>
      <c r="L15" s="142"/>
      <c r="M15" s="142"/>
    </row>
    <row r="16" spans="1:13" ht="15" customHeight="1">
      <c r="A16" s="142">
        <v>13</v>
      </c>
      <c r="B16" s="142">
        <f t="shared" si="1"/>
        <v>25.019189191513973</v>
      </c>
      <c r="C16" s="142">
        <f t="shared" si="0"/>
        <v>1</v>
      </c>
      <c r="D16" s="142">
        <f t="shared" si="3"/>
        <v>2.3417270272362574</v>
      </c>
      <c r="E16" s="142">
        <f t="shared" si="2"/>
        <v>28.36091621875023</v>
      </c>
      <c r="F16" s="142"/>
      <c r="G16" s="142"/>
      <c r="H16" s="142"/>
      <c r="I16" s="142"/>
      <c r="J16" s="142"/>
      <c r="K16" s="142"/>
      <c r="L16" s="142"/>
      <c r="M16" s="142"/>
    </row>
    <row r="17" spans="1:13" ht="15" customHeight="1">
      <c r="A17" s="142">
        <v>14</v>
      </c>
      <c r="B17" s="142">
        <f t="shared" si="1"/>
        <v>28.36091621875023</v>
      </c>
      <c r="C17" s="142">
        <f t="shared" si="0"/>
        <v>1</v>
      </c>
      <c r="D17" s="142">
        <f t="shared" si="3"/>
        <v>2.6424824596875207</v>
      </c>
      <c r="E17" s="142">
        <f t="shared" si="2"/>
        <v>32.003398678437748</v>
      </c>
      <c r="F17" s="142"/>
      <c r="G17" s="142"/>
      <c r="H17" s="142"/>
      <c r="I17" s="142"/>
      <c r="J17" s="142"/>
      <c r="K17" s="142"/>
      <c r="L17" s="142"/>
      <c r="M17" s="142"/>
    </row>
    <row r="18" spans="1:13" ht="15" customHeight="1">
      <c r="A18" s="142">
        <v>15</v>
      </c>
      <c r="B18" s="142">
        <f t="shared" si="1"/>
        <v>32.003398678437748</v>
      </c>
      <c r="C18" s="142">
        <f t="shared" si="0"/>
        <v>1</v>
      </c>
      <c r="D18" s="142">
        <f t="shared" si="3"/>
        <v>2.9703058810593972</v>
      </c>
      <c r="E18" s="142">
        <f t="shared" si="2"/>
        <v>35.973704559497143</v>
      </c>
      <c r="F18" s="142"/>
      <c r="G18" s="142"/>
      <c r="H18" s="142"/>
      <c r="I18" s="142"/>
      <c r="J18" s="142"/>
      <c r="K18" s="142"/>
      <c r="L18" s="142"/>
      <c r="M18" s="142"/>
    </row>
    <row r="19" spans="1:13" ht="15" customHeight="1">
      <c r="A19" s="142">
        <v>16</v>
      </c>
      <c r="B19" s="142">
        <f t="shared" si="1"/>
        <v>35.973704559497143</v>
      </c>
      <c r="C19" s="142">
        <f t="shared" si="0"/>
        <v>1</v>
      </c>
      <c r="D19" s="142">
        <f t="shared" si="3"/>
        <v>3.3276334103547427</v>
      </c>
      <c r="E19" s="142">
        <f t="shared" si="2"/>
        <v>40.301337969851886</v>
      </c>
      <c r="F19" s="142"/>
      <c r="G19" s="142"/>
      <c r="H19" s="142"/>
      <c r="I19" s="142"/>
      <c r="J19" s="142"/>
      <c r="K19" s="142"/>
      <c r="L19" s="142"/>
      <c r="M19" s="142"/>
    </row>
    <row r="20" spans="1:13" ht="15" customHeight="1">
      <c r="A20" s="142">
        <v>17</v>
      </c>
      <c r="B20" s="142">
        <f t="shared" si="1"/>
        <v>40.301337969851886</v>
      </c>
      <c r="C20" s="142">
        <f t="shared" si="0"/>
        <v>1</v>
      </c>
      <c r="D20" s="142">
        <f t="shared" si="3"/>
        <v>3.7171204172866696</v>
      </c>
      <c r="E20" s="142">
        <f t="shared" si="2"/>
        <v>45.018458387138558</v>
      </c>
      <c r="F20" s="142"/>
      <c r="G20" s="142"/>
      <c r="H20" s="142"/>
      <c r="I20" s="142"/>
      <c r="J20" s="142"/>
      <c r="K20" s="142"/>
      <c r="L20" s="142"/>
      <c r="M20" s="142"/>
    </row>
    <row r="21" spans="1:13" ht="15" customHeight="1">
      <c r="A21" s="142">
        <v>18</v>
      </c>
      <c r="B21" s="142">
        <f t="shared" si="1"/>
        <v>45.018458387138558</v>
      </c>
      <c r="C21" s="142">
        <f t="shared" si="0"/>
        <v>1</v>
      </c>
      <c r="D21" s="142">
        <f t="shared" si="3"/>
        <v>4.1416612548424698</v>
      </c>
      <c r="E21" s="142">
        <f t="shared" si="2"/>
        <v>50.160119641981026</v>
      </c>
      <c r="F21" s="142"/>
      <c r="G21" s="142"/>
      <c r="H21" s="142"/>
      <c r="I21" s="142"/>
      <c r="J21" s="142"/>
      <c r="K21" s="142"/>
      <c r="L21" s="142"/>
      <c r="M21" s="142"/>
    </row>
    <row r="22" spans="1:13" ht="15" customHeight="1">
      <c r="A22" s="142">
        <v>19</v>
      </c>
      <c r="B22" s="142">
        <f t="shared" si="1"/>
        <v>50.160119641981026</v>
      </c>
      <c r="C22" s="142">
        <f t="shared" si="0"/>
        <v>1</v>
      </c>
      <c r="D22" s="142">
        <f t="shared" si="3"/>
        <v>4.6044107677782922</v>
      </c>
      <c r="E22" s="142">
        <f t="shared" si="2"/>
        <v>55.764530409759317</v>
      </c>
      <c r="F22" s="142"/>
      <c r="G22" s="142"/>
      <c r="H22" s="142"/>
      <c r="I22" s="142"/>
      <c r="J22" s="142"/>
      <c r="K22" s="142"/>
      <c r="L22" s="142"/>
      <c r="M22" s="142"/>
    </row>
    <row r="23" spans="1:13" ht="15" customHeight="1">
      <c r="A23" s="142">
        <v>20</v>
      </c>
      <c r="B23" s="142">
        <f t="shared" si="1"/>
        <v>55.764530409759317</v>
      </c>
      <c r="C23" s="142">
        <f t="shared" si="0"/>
        <v>1</v>
      </c>
      <c r="D23" s="142">
        <f t="shared" si="3"/>
        <v>5.1088077368783384</v>
      </c>
      <c r="E23" s="142">
        <f t="shared" si="2"/>
        <v>61.873338146637657</v>
      </c>
      <c r="F23" s="142"/>
      <c r="G23" s="142"/>
      <c r="H23" s="142"/>
      <c r="I23" s="142"/>
      <c r="J23" s="142"/>
      <c r="K23" s="142"/>
      <c r="L23" s="142"/>
      <c r="M23" s="142"/>
    </row>
    <row r="24" spans="1:13" ht="15" customHeight="1">
      <c r="A24" s="142">
        <v>21</v>
      </c>
      <c r="B24" s="142">
        <f t="shared" si="1"/>
        <v>61.873338146637657</v>
      </c>
      <c r="C24" s="142">
        <f t="shared" si="0"/>
        <v>1</v>
      </c>
      <c r="D24" s="142">
        <f t="shared" si="3"/>
        <v>5.6586004331973889</v>
      </c>
      <c r="E24" s="142">
        <f t="shared" si="2"/>
        <v>68.531938579835042</v>
      </c>
      <c r="F24" s="142"/>
      <c r="G24" s="142"/>
      <c r="H24" s="142"/>
      <c r="I24" s="142"/>
      <c r="J24" s="142"/>
      <c r="K24" s="142"/>
      <c r="L24" s="142"/>
      <c r="M24" s="142"/>
    </row>
    <row r="25" spans="1:13" ht="15" customHeight="1">
      <c r="A25" s="142">
        <v>22</v>
      </c>
      <c r="B25" s="142">
        <f t="shared" si="1"/>
        <v>68.531938579835042</v>
      </c>
      <c r="C25" s="142">
        <f t="shared" si="0"/>
        <v>1</v>
      </c>
      <c r="D25" s="142">
        <f t="shared" si="3"/>
        <v>6.2578744721851534</v>
      </c>
      <c r="E25" s="142">
        <f t="shared" si="2"/>
        <v>75.789813052020193</v>
      </c>
      <c r="F25" s="142"/>
      <c r="G25" s="142"/>
      <c r="H25" s="142"/>
      <c r="I25" s="142"/>
      <c r="J25" s="142"/>
      <c r="K25" s="142"/>
      <c r="L25" s="142"/>
      <c r="M25" s="142"/>
    </row>
    <row r="26" spans="1:13" ht="15" customHeight="1">
      <c r="A26" s="142">
        <v>23</v>
      </c>
      <c r="B26" s="142">
        <f t="shared" si="1"/>
        <v>75.789813052020193</v>
      </c>
      <c r="C26" s="142">
        <f t="shared" si="0"/>
        <v>1</v>
      </c>
      <c r="D26" s="142">
        <f t="shared" si="3"/>
        <v>6.9110831746818171</v>
      </c>
      <c r="E26" s="142">
        <f t="shared" si="2"/>
        <v>83.700896226702014</v>
      </c>
      <c r="F26" s="142"/>
      <c r="G26" s="142"/>
      <c r="H26" s="142"/>
      <c r="I26" s="142"/>
      <c r="J26" s="142"/>
      <c r="K26" s="142"/>
      <c r="L26" s="142"/>
      <c r="M26" s="142"/>
    </row>
    <row r="27" spans="1:13" ht="15" customHeight="1">
      <c r="A27" s="142">
        <v>24</v>
      </c>
      <c r="B27" s="142">
        <f t="shared" si="1"/>
        <v>83.700896226702014</v>
      </c>
      <c r="C27" s="142">
        <f t="shared" si="0"/>
        <v>1</v>
      </c>
      <c r="D27" s="142">
        <f t="shared" si="3"/>
        <v>7.6230806604031809</v>
      </c>
      <c r="E27" s="142">
        <f t="shared" si="2"/>
        <v>92.323976887105189</v>
      </c>
      <c r="F27" s="142"/>
      <c r="G27" s="142"/>
      <c r="H27" s="142"/>
      <c r="I27" s="142"/>
      <c r="J27" s="142"/>
      <c r="K27" s="142"/>
      <c r="L27" s="142"/>
      <c r="M27" s="142"/>
    </row>
    <row r="28" spans="1:13" ht="15" customHeight="1">
      <c r="A28" s="142">
        <v>25</v>
      </c>
      <c r="B28" s="142">
        <f t="shared" si="1"/>
        <v>92.323976887105189</v>
      </c>
      <c r="C28" s="142">
        <f t="shared" si="0"/>
        <v>1</v>
      </c>
      <c r="D28" s="142">
        <f t="shared" si="3"/>
        <v>8.3991579198394675</v>
      </c>
      <c r="E28" s="142">
        <f t="shared" si="2"/>
        <v>101.72313480694466</v>
      </c>
      <c r="F28" s="142"/>
      <c r="G28" s="142"/>
      <c r="H28" s="142"/>
      <c r="I28" s="142"/>
      <c r="J28" s="142"/>
      <c r="K28" s="142"/>
      <c r="L28" s="142"/>
      <c r="M28" s="142"/>
    </row>
    <row r="29" spans="1:13">
      <c r="A29" s="142">
        <v>26</v>
      </c>
      <c r="B29" s="142">
        <f t="shared" si="1"/>
        <v>101.72313480694466</v>
      </c>
      <c r="C29" s="142">
        <f t="shared" si="0"/>
        <v>1</v>
      </c>
      <c r="D29" s="142">
        <f t="shared" si="3"/>
        <v>9.2450821326250185</v>
      </c>
      <c r="E29" s="142">
        <f t="shared" si="2"/>
        <v>111.96821693956967</v>
      </c>
      <c r="F29" s="142"/>
      <c r="G29" s="142"/>
      <c r="H29" s="142"/>
      <c r="I29" s="142"/>
      <c r="J29" s="142"/>
      <c r="K29" s="142"/>
      <c r="L29" s="142"/>
      <c r="M29" s="142"/>
    </row>
    <row r="30" spans="1:13">
      <c r="A30" s="142">
        <v>27</v>
      </c>
      <c r="B30" s="142">
        <f t="shared" si="1"/>
        <v>111.96821693956967</v>
      </c>
      <c r="C30" s="142">
        <f t="shared" si="0"/>
        <v>1</v>
      </c>
      <c r="D30" s="142">
        <f t="shared" si="3"/>
        <v>10.16713952456127</v>
      </c>
      <c r="E30" s="142">
        <f t="shared" si="2"/>
        <v>123.13535646413094</v>
      </c>
      <c r="F30" s="142"/>
      <c r="G30" s="142"/>
      <c r="H30" s="142"/>
      <c r="I30" s="142"/>
      <c r="J30" s="142"/>
      <c r="K30" s="142"/>
      <c r="L30" s="142"/>
      <c r="M30" s="142"/>
    </row>
    <row r="31" spans="1:13">
      <c r="A31" s="142">
        <v>28</v>
      </c>
      <c r="B31" s="142">
        <f t="shared" si="1"/>
        <v>123.13535646413094</v>
      </c>
      <c r="C31" s="142">
        <f t="shared" si="0"/>
        <v>1</v>
      </c>
      <c r="D31" s="142">
        <f t="shared" si="3"/>
        <v>11.172182081771783</v>
      </c>
      <c r="E31" s="142">
        <f t="shared" si="2"/>
        <v>135.30753854590273</v>
      </c>
      <c r="F31" s="142"/>
      <c r="G31" s="142"/>
      <c r="H31" s="142"/>
      <c r="I31" s="142"/>
      <c r="J31" s="142"/>
      <c r="K31" s="142"/>
      <c r="L31" s="142"/>
      <c r="M31" s="142"/>
    </row>
    <row r="32" spans="1:13">
      <c r="A32" s="142">
        <v>29</v>
      </c>
      <c r="B32" s="142">
        <f t="shared" si="1"/>
        <v>135.30753854590273</v>
      </c>
      <c r="C32" s="142">
        <f t="shared" si="0"/>
        <v>1</v>
      </c>
      <c r="D32" s="142">
        <f t="shared" si="3"/>
        <v>12.267678469131246</v>
      </c>
      <c r="E32" s="142">
        <f t="shared" si="2"/>
        <v>148.57521701503399</v>
      </c>
      <c r="F32" s="142"/>
      <c r="G32" s="142"/>
      <c r="H32" s="142"/>
      <c r="I32" s="142"/>
      <c r="J32" s="142"/>
      <c r="K32" s="142"/>
      <c r="L32" s="142"/>
      <c r="M32" s="142"/>
    </row>
    <row r="33" spans="1:13">
      <c r="A33" s="142">
        <v>30</v>
      </c>
      <c r="B33" s="142">
        <f t="shared" si="1"/>
        <v>148.57521701503399</v>
      </c>
      <c r="C33" s="142">
        <f t="shared" si="0"/>
        <v>1</v>
      </c>
      <c r="D33" s="142">
        <f t="shared" si="3"/>
        <v>13.461769531353058</v>
      </c>
      <c r="E33" s="142">
        <f t="shared" si="2"/>
        <v>163.03698654638706</v>
      </c>
      <c r="F33" s="142"/>
      <c r="G33" s="142"/>
      <c r="H33" s="142"/>
      <c r="I33" s="142"/>
      <c r="J33" s="142"/>
      <c r="K33" s="142"/>
      <c r="L33" s="142"/>
      <c r="M33" s="142"/>
    </row>
    <row r="34" spans="1:13">
      <c r="A34" s="142">
        <v>31</v>
      </c>
      <c r="B34" s="142">
        <f t="shared" si="1"/>
        <v>163.03698654638706</v>
      </c>
      <c r="C34" s="142">
        <f t="shared" si="0"/>
        <v>1</v>
      </c>
      <c r="D34" s="142">
        <f t="shared" si="3"/>
        <v>14.763328789174835</v>
      </c>
      <c r="E34" s="142">
        <f t="shared" si="2"/>
        <v>178.80031533556189</v>
      </c>
      <c r="F34" s="142"/>
      <c r="G34" s="142"/>
      <c r="H34" s="142"/>
      <c r="I34" s="142"/>
      <c r="J34" s="142"/>
      <c r="K34" s="142"/>
      <c r="L34" s="142"/>
      <c r="M34" s="142"/>
    </row>
    <row r="35" spans="1:13">
      <c r="A35" s="142">
        <v>32</v>
      </c>
      <c r="B35" s="142">
        <f t="shared" si="1"/>
        <v>178.80031533556189</v>
      </c>
      <c r="C35" s="142">
        <f t="shared" si="0"/>
        <v>1</v>
      </c>
      <c r="D35" s="142">
        <f t="shared" si="3"/>
        <v>16.18202838020057</v>
      </c>
      <c r="E35" s="142">
        <f t="shared" si="2"/>
        <v>195.98234371576245</v>
      </c>
      <c r="F35" s="142"/>
      <c r="G35" s="142"/>
      <c r="H35" s="142"/>
      <c r="I35" s="142"/>
      <c r="J35" s="142"/>
      <c r="K35" s="142"/>
      <c r="L35" s="142"/>
      <c r="M35" s="142"/>
    </row>
    <row r="36" spans="1:13">
      <c r="A36" s="142">
        <v>33</v>
      </c>
      <c r="B36" s="142">
        <f t="shared" si="1"/>
        <v>195.98234371576245</v>
      </c>
      <c r="C36" s="142">
        <f t="shared" si="0"/>
        <v>1</v>
      </c>
      <c r="D36" s="142">
        <f t="shared" si="3"/>
        <v>17.728410934418619</v>
      </c>
      <c r="E36" s="142">
        <f t="shared" si="2"/>
        <v>214.71075465018106</v>
      </c>
      <c r="F36" s="142"/>
      <c r="G36" s="142"/>
      <c r="H36" s="142"/>
      <c r="I36" s="142"/>
      <c r="J36" s="142"/>
      <c r="K36" s="142"/>
      <c r="L36" s="142"/>
      <c r="M36" s="142"/>
    </row>
    <row r="37" spans="1:13">
      <c r="A37" s="142">
        <v>34</v>
      </c>
      <c r="B37" s="142">
        <f t="shared" si="1"/>
        <v>214.71075465018106</v>
      </c>
      <c r="C37" s="142">
        <f t="shared" si="0"/>
        <v>1</v>
      </c>
      <c r="D37" s="142">
        <f t="shared" si="3"/>
        <v>19.413967918516295</v>
      </c>
      <c r="E37" s="142">
        <f t="shared" si="2"/>
        <v>235.12472256869736</v>
      </c>
      <c r="F37" s="142"/>
      <c r="G37" s="142"/>
      <c r="H37" s="142"/>
      <c r="I37" s="142"/>
      <c r="J37" s="142"/>
      <c r="K37" s="142"/>
      <c r="L37" s="142"/>
      <c r="M37" s="142"/>
    </row>
    <row r="38" spans="1:13">
      <c r="A38" s="142">
        <v>35</v>
      </c>
      <c r="B38" s="142">
        <f t="shared" si="1"/>
        <v>235.12472256869736</v>
      </c>
      <c r="C38" s="142">
        <f t="shared" si="0"/>
        <v>1</v>
      </c>
      <c r="D38" s="142">
        <f t="shared" si="3"/>
        <v>21.251225031182763</v>
      </c>
      <c r="E38" s="142">
        <f t="shared" si="2"/>
        <v>257.37594759988013</v>
      </c>
      <c r="F38" s="142"/>
      <c r="G38" s="142"/>
      <c r="H38" s="142"/>
      <c r="I38" s="142"/>
      <c r="J38" s="142"/>
      <c r="K38" s="142"/>
      <c r="L38" s="142"/>
      <c r="M38" s="142"/>
    </row>
    <row r="39" spans="1:13">
      <c r="A39" s="142">
        <v>36</v>
      </c>
      <c r="B39" s="142">
        <f t="shared" si="1"/>
        <v>257.37594759988013</v>
      </c>
      <c r="C39" s="142">
        <f t="shared" si="0"/>
        <v>1</v>
      </c>
      <c r="D39" s="142">
        <f t="shared" si="3"/>
        <v>23.253835283989211</v>
      </c>
      <c r="E39" s="142">
        <f t="shared" si="2"/>
        <v>281.62978288386932</v>
      </c>
      <c r="F39" s="142"/>
      <c r="G39" s="142"/>
      <c r="H39" s="142"/>
      <c r="I39" s="142"/>
      <c r="J39" s="142"/>
      <c r="K39" s="142"/>
      <c r="L39" s="142"/>
      <c r="M39" s="142"/>
    </row>
    <row r="40" spans="1:13">
      <c r="A40" s="142">
        <v>37</v>
      </c>
      <c r="B40" s="142">
        <f t="shared" si="1"/>
        <v>281.62978288386932</v>
      </c>
      <c r="C40" s="142">
        <f t="shared" si="0"/>
        <v>1</v>
      </c>
      <c r="D40" s="142">
        <f t="shared" si="3"/>
        <v>25.436680459548239</v>
      </c>
      <c r="E40" s="142">
        <f t="shared" si="2"/>
        <v>308.06646334341758</v>
      </c>
      <c r="F40" s="142"/>
      <c r="G40" s="142"/>
      <c r="H40" s="142"/>
      <c r="I40" s="142"/>
      <c r="J40" s="142"/>
      <c r="K40" s="142"/>
      <c r="L40" s="142"/>
      <c r="M40" s="142"/>
    </row>
    <row r="41" spans="1:13">
      <c r="A41" s="142">
        <v>38</v>
      </c>
      <c r="B41" s="142">
        <f t="shared" si="1"/>
        <v>308.06646334341758</v>
      </c>
      <c r="C41" s="142">
        <f t="shared" si="0"/>
        <v>1</v>
      </c>
      <c r="D41" s="142">
        <f t="shared" si="3"/>
        <v>27.815981700907582</v>
      </c>
      <c r="E41" s="142">
        <f t="shared" si="2"/>
        <v>336.88244504432515</v>
      </c>
      <c r="F41" s="142"/>
      <c r="G41" s="142"/>
      <c r="H41" s="142"/>
      <c r="I41" s="142"/>
      <c r="J41" s="142"/>
      <c r="K41" s="142"/>
      <c r="L41" s="142"/>
      <c r="M41" s="142"/>
    </row>
    <row r="42" spans="1:13">
      <c r="A42" s="142">
        <v>39</v>
      </c>
      <c r="B42" s="142">
        <f t="shared" si="1"/>
        <v>336.88244504432515</v>
      </c>
      <c r="C42" s="142">
        <f t="shared" si="0"/>
        <v>1</v>
      </c>
      <c r="D42" s="142">
        <f t="shared" si="3"/>
        <v>30.409420053989262</v>
      </c>
      <c r="E42" s="142">
        <f t="shared" si="2"/>
        <v>368.29186509831442</v>
      </c>
      <c r="F42" s="142"/>
      <c r="G42" s="142"/>
      <c r="H42" s="142"/>
      <c r="I42" s="142"/>
      <c r="J42" s="142"/>
      <c r="K42" s="142"/>
      <c r="L42" s="142"/>
      <c r="M42" s="142"/>
    </row>
    <row r="43" spans="1:13">
      <c r="A43" s="142">
        <v>40</v>
      </c>
      <c r="B43" s="142">
        <f t="shared" si="1"/>
        <v>368.29186509831442</v>
      </c>
      <c r="C43" s="142">
        <f t="shared" si="0"/>
        <v>1</v>
      </c>
      <c r="D43" s="142">
        <f t="shared" si="3"/>
        <v>33.236267858848294</v>
      </c>
      <c r="E43" s="142">
        <f t="shared" si="2"/>
        <v>402.52813295716271</v>
      </c>
      <c r="F43" s="142"/>
      <c r="G43" s="142"/>
      <c r="H43" s="142"/>
      <c r="I43" s="142"/>
      <c r="J43" s="142"/>
      <c r="K43" s="142"/>
      <c r="L43" s="142"/>
      <c r="M43" s="142"/>
    </row>
    <row r="44" spans="1:13">
      <c r="A44" s="142">
        <v>41</v>
      </c>
      <c r="B44" s="142">
        <f t="shared" si="1"/>
        <v>402.52813295716271</v>
      </c>
      <c r="C44" s="142">
        <f t="shared" si="0"/>
        <v>1</v>
      </c>
      <c r="D44" s="142">
        <f t="shared" si="3"/>
        <v>36.317531966144642</v>
      </c>
      <c r="E44" s="142">
        <f t="shared" si="2"/>
        <v>439.84566492330737</v>
      </c>
      <c r="F44" s="142"/>
      <c r="G44" s="142"/>
      <c r="H44" s="142"/>
      <c r="I44" s="142"/>
      <c r="J44" s="142"/>
      <c r="K44" s="142"/>
      <c r="L44" s="142"/>
      <c r="M44" s="142"/>
    </row>
    <row r="45" spans="1:13">
      <c r="A45" s="142">
        <v>42</v>
      </c>
      <c r="B45" s="142">
        <f t="shared" si="1"/>
        <v>439.84566492330737</v>
      </c>
      <c r="C45" s="142">
        <f t="shared" si="0"/>
        <v>1</v>
      </c>
      <c r="D45" s="142">
        <f t="shared" si="3"/>
        <v>39.676109843097663</v>
      </c>
      <c r="E45" s="142">
        <f t="shared" si="2"/>
        <v>480.52177476640503</v>
      </c>
      <c r="F45" s="142"/>
      <c r="G45" s="142"/>
      <c r="H45" s="142"/>
      <c r="I45" s="142"/>
      <c r="J45" s="142"/>
      <c r="K45" s="142"/>
      <c r="L45" s="142"/>
      <c r="M45" s="142"/>
    </row>
    <row r="46" spans="1:13">
      <c r="A46" s="142">
        <v>43</v>
      </c>
      <c r="B46" s="142">
        <f t="shared" si="1"/>
        <v>480.52177476640503</v>
      </c>
      <c r="C46" s="142">
        <f t="shared" si="0"/>
        <v>1</v>
      </c>
      <c r="D46" s="142">
        <f t="shared" si="3"/>
        <v>43.336959728976453</v>
      </c>
      <c r="E46" s="142">
        <f t="shared" si="2"/>
        <v>524.85873449538144</v>
      </c>
      <c r="F46" s="142"/>
      <c r="G46" s="142"/>
      <c r="H46" s="142"/>
      <c r="I46" s="142"/>
      <c r="J46" s="142"/>
      <c r="K46" s="142"/>
      <c r="L46" s="142"/>
      <c r="M46" s="142"/>
    </row>
    <row r="47" spans="1:13">
      <c r="A47" s="142">
        <v>44</v>
      </c>
      <c r="B47" s="142">
        <f t="shared" si="1"/>
        <v>524.85873449538144</v>
      </c>
      <c r="C47" s="142">
        <f t="shared" si="0"/>
        <v>1</v>
      </c>
      <c r="D47" s="142">
        <f t="shared" si="3"/>
        <v>47.327286104584331</v>
      </c>
      <c r="E47" s="142">
        <f t="shared" si="2"/>
        <v>573.18602059996579</v>
      </c>
      <c r="F47" s="142"/>
      <c r="G47" s="142"/>
      <c r="H47" s="142"/>
      <c r="I47" s="142"/>
      <c r="J47" s="142"/>
      <c r="K47" s="142"/>
      <c r="L47" s="142"/>
      <c r="M47" s="142"/>
    </row>
    <row r="48" spans="1:13">
      <c r="A48" s="142">
        <v>45</v>
      </c>
      <c r="B48" s="142">
        <f t="shared" si="1"/>
        <v>573.18602059996579</v>
      </c>
      <c r="C48" s="142">
        <f t="shared" si="0"/>
        <v>1</v>
      </c>
      <c r="D48" s="142">
        <f t="shared" si="3"/>
        <v>51.676741853996916</v>
      </c>
      <c r="E48" s="142">
        <f t="shared" si="2"/>
        <v>625.86276245396266</v>
      </c>
      <c r="F48" s="142"/>
      <c r="G48" s="142"/>
      <c r="H48" s="142"/>
      <c r="I48" s="142"/>
      <c r="J48" s="142"/>
      <c r="K48" s="142"/>
      <c r="L48" s="142"/>
      <c r="M48" s="142"/>
    </row>
    <row r="49" spans="1:13">
      <c r="A49" s="142">
        <v>46</v>
      </c>
      <c r="B49" s="142">
        <f t="shared" si="1"/>
        <v>625.86276245396266</v>
      </c>
      <c r="C49" s="142">
        <f t="shared" si="0"/>
        <v>1</v>
      </c>
      <c r="D49" s="142">
        <f t="shared" si="3"/>
        <v>56.417648620856639</v>
      </c>
      <c r="E49" s="142">
        <f t="shared" si="2"/>
        <v>683.28041107481931</v>
      </c>
      <c r="F49" s="142"/>
      <c r="G49" s="142"/>
      <c r="H49" s="142"/>
      <c r="I49" s="142"/>
      <c r="J49" s="142"/>
      <c r="K49" s="142"/>
      <c r="L49" s="142"/>
      <c r="M49" s="142"/>
    </row>
    <row r="50" spans="1:13">
      <c r="A50" s="142">
        <v>47</v>
      </c>
      <c r="B50" s="142">
        <f t="shared" si="1"/>
        <v>683.28041107481931</v>
      </c>
      <c r="C50" s="142">
        <f t="shared" si="0"/>
        <v>1</v>
      </c>
      <c r="D50" s="142">
        <f t="shared" si="3"/>
        <v>61.585236996733734</v>
      </c>
      <c r="E50" s="142">
        <f t="shared" si="2"/>
        <v>745.8656480715531</v>
      </c>
      <c r="F50" s="142"/>
      <c r="G50" s="142"/>
      <c r="H50" s="142"/>
      <c r="I50" s="142"/>
      <c r="J50" s="142"/>
      <c r="K50" s="142"/>
      <c r="L50" s="142"/>
      <c r="M50" s="142"/>
    </row>
    <row r="51" spans="1:13">
      <c r="A51" s="142">
        <v>48</v>
      </c>
      <c r="B51" s="142">
        <f t="shared" si="1"/>
        <v>745.8656480715531</v>
      </c>
      <c r="C51" s="142">
        <f t="shared" si="0"/>
        <v>1</v>
      </c>
      <c r="D51" s="142">
        <f t="shared" si="3"/>
        <v>67.217908326439783</v>
      </c>
      <c r="E51" s="142">
        <f t="shared" si="2"/>
        <v>814.08355639799288</v>
      </c>
      <c r="F51" s="142"/>
      <c r="G51" s="142"/>
      <c r="H51" s="142"/>
      <c r="I51" s="142"/>
      <c r="J51" s="142"/>
      <c r="K51" s="142"/>
      <c r="L51" s="142"/>
      <c r="M51" s="142"/>
    </row>
    <row r="52" spans="1:13">
      <c r="A52" s="142">
        <v>49</v>
      </c>
      <c r="B52" s="142">
        <f t="shared" si="1"/>
        <v>814.08355639799288</v>
      </c>
      <c r="C52" s="142">
        <f t="shared" si="0"/>
        <v>1</v>
      </c>
      <c r="D52" s="142">
        <f t="shared" si="3"/>
        <v>73.357520075819352</v>
      </c>
      <c r="E52" s="142">
        <f t="shared" si="2"/>
        <v>888.44107647381225</v>
      </c>
      <c r="F52" s="142"/>
      <c r="G52" s="142"/>
      <c r="H52" s="142"/>
      <c r="I52" s="142"/>
      <c r="J52" s="142"/>
      <c r="K52" s="142"/>
      <c r="L52" s="142"/>
      <c r="M52" s="142"/>
    </row>
    <row r="53" spans="1:13">
      <c r="A53" s="142">
        <v>50</v>
      </c>
      <c r="B53" s="142">
        <f t="shared" si="1"/>
        <v>888.44107647381225</v>
      </c>
      <c r="C53" s="142">
        <f t="shared" si="0"/>
        <v>1</v>
      </c>
      <c r="D53" s="142">
        <f t="shared" si="3"/>
        <v>80.049696882643104</v>
      </c>
      <c r="E53" s="142">
        <f t="shared" si="2"/>
        <v>969.49077335645529</v>
      </c>
      <c r="F53" s="142"/>
      <c r="G53" s="142"/>
      <c r="H53" s="142"/>
      <c r="I53" s="142"/>
      <c r="J53" s="142"/>
      <c r="K53" s="142"/>
      <c r="L53" s="142"/>
      <c r="M53" s="142"/>
    </row>
    <row r="54" spans="1:13">
      <c r="A54" s="142">
        <v>51</v>
      </c>
      <c r="B54" s="142">
        <f t="shared" si="1"/>
        <v>969.49077335645529</v>
      </c>
      <c r="C54" s="142">
        <f t="shared" si="0"/>
        <v>1</v>
      </c>
      <c r="D54" s="142">
        <f t="shared" si="3"/>
        <v>87.344169602080967</v>
      </c>
      <c r="E54" s="142">
        <f t="shared" si="2"/>
        <v>1057.8349429585362</v>
      </c>
      <c r="F54" s="142"/>
      <c r="G54" s="142"/>
      <c r="H54" s="142"/>
      <c r="I54" s="142"/>
      <c r="J54" s="142"/>
      <c r="K54" s="142"/>
      <c r="L54" s="142"/>
      <c r="M54" s="142"/>
    </row>
    <row r="55" spans="1:13">
      <c r="A55" s="142">
        <v>52</v>
      </c>
      <c r="B55" s="142">
        <f t="shared" si="1"/>
        <v>1057.8349429585362</v>
      </c>
      <c r="C55" s="142">
        <f t="shared" si="0"/>
        <v>1</v>
      </c>
      <c r="D55" s="142">
        <f t="shared" si="3"/>
        <v>95.295144866268259</v>
      </c>
      <c r="E55" s="142">
        <f t="shared" si="2"/>
        <v>1154.1300878248044</v>
      </c>
      <c r="F55" s="142"/>
      <c r="G55" s="142"/>
      <c r="H55" s="142"/>
      <c r="I55" s="142"/>
      <c r="J55" s="142"/>
      <c r="K55" s="142"/>
      <c r="L55" s="142"/>
      <c r="M55" s="142"/>
    </row>
    <row r="56" spans="1:13">
      <c r="A56" s="142">
        <v>53</v>
      </c>
      <c r="B56" s="142">
        <f t="shared" si="1"/>
        <v>1154.1300878248044</v>
      </c>
      <c r="C56" s="142">
        <f t="shared" si="0"/>
        <v>1</v>
      </c>
      <c r="D56" s="142">
        <f t="shared" si="3"/>
        <v>103.96170790423238</v>
      </c>
      <c r="E56" s="142">
        <f t="shared" si="2"/>
        <v>1259.0917957290367</v>
      </c>
      <c r="F56" s="142"/>
      <c r="G56" s="142"/>
      <c r="H56" s="142"/>
      <c r="I56" s="142"/>
      <c r="J56" s="142"/>
      <c r="K56" s="142"/>
      <c r="L56" s="142"/>
      <c r="M56" s="142"/>
    </row>
    <row r="57" spans="1:13">
      <c r="A57" s="142">
        <v>54</v>
      </c>
      <c r="B57" s="142">
        <f t="shared" si="1"/>
        <v>1259.0917957290367</v>
      </c>
      <c r="C57" s="142">
        <f t="shared" si="0"/>
        <v>1</v>
      </c>
      <c r="D57" s="142">
        <f t="shared" si="3"/>
        <v>113.4082616156133</v>
      </c>
      <c r="E57" s="142">
        <f t="shared" si="2"/>
        <v>1373.50005734465</v>
      </c>
      <c r="F57" s="142"/>
      <c r="G57" s="142"/>
      <c r="H57" s="142"/>
      <c r="I57" s="142"/>
      <c r="J57" s="142"/>
      <c r="K57" s="142"/>
      <c r="L57" s="142"/>
      <c r="M57" s="142"/>
    </row>
    <row r="58" spans="1:13">
      <c r="A58" s="142">
        <v>55</v>
      </c>
      <c r="B58" s="142">
        <f t="shared" si="1"/>
        <v>1373.50005734465</v>
      </c>
      <c r="C58" s="142">
        <f t="shared" si="0"/>
        <v>1</v>
      </c>
      <c r="D58" s="142">
        <f t="shared" si="3"/>
        <v>123.70500516101851</v>
      </c>
      <c r="E58" s="142">
        <f t="shared" si="2"/>
        <v>1498.2050625056686</v>
      </c>
      <c r="F58" s="142"/>
      <c r="G58" s="142"/>
      <c r="H58" s="142"/>
      <c r="I58" s="142"/>
      <c r="J58" s="142"/>
      <c r="K58" s="142"/>
      <c r="L58" s="142"/>
      <c r="M58" s="142"/>
    </row>
    <row r="59" spans="1:13">
      <c r="A59" s="142">
        <v>56</v>
      </c>
      <c r="B59" s="142">
        <f t="shared" si="1"/>
        <v>1498.2050625056686</v>
      </c>
      <c r="C59" s="142">
        <f t="shared" si="0"/>
        <v>1</v>
      </c>
      <c r="D59" s="142">
        <f t="shared" si="3"/>
        <v>134.92845562551017</v>
      </c>
      <c r="E59" s="142">
        <f t="shared" si="2"/>
        <v>1634.1335181311788</v>
      </c>
      <c r="F59" s="142"/>
      <c r="G59" s="142"/>
      <c r="H59" s="142"/>
      <c r="I59" s="142"/>
      <c r="J59" s="142"/>
      <c r="K59" s="142"/>
      <c r="L59" s="142"/>
      <c r="M59" s="142"/>
    </row>
    <row r="60" spans="1:13">
      <c r="A60" s="142">
        <v>57</v>
      </c>
      <c r="B60" s="142">
        <f t="shared" si="1"/>
        <v>1634.1335181311788</v>
      </c>
      <c r="C60" s="142">
        <f t="shared" si="0"/>
        <v>1</v>
      </c>
      <c r="D60" s="142">
        <f t="shared" si="3"/>
        <v>147.1620166318061</v>
      </c>
      <c r="E60" s="142">
        <f t="shared" si="2"/>
        <v>1782.295534762985</v>
      </c>
      <c r="F60" s="142"/>
      <c r="G60" s="142"/>
      <c r="H60" s="142"/>
      <c r="I60" s="142"/>
      <c r="J60" s="142"/>
      <c r="K60" s="142"/>
      <c r="L60" s="142"/>
      <c r="M60" s="142"/>
    </row>
    <row r="61" spans="1:13">
      <c r="A61" s="142">
        <v>58</v>
      </c>
      <c r="B61" s="142">
        <f t="shared" si="1"/>
        <v>1782.295534762985</v>
      </c>
      <c r="C61" s="142">
        <f t="shared" si="0"/>
        <v>1</v>
      </c>
      <c r="D61" s="142">
        <f t="shared" si="3"/>
        <v>160.49659812866864</v>
      </c>
      <c r="E61" s="142">
        <f t="shared" si="2"/>
        <v>1943.7921328916536</v>
      </c>
      <c r="F61" s="142"/>
      <c r="G61" s="142"/>
      <c r="H61" s="142"/>
      <c r="I61" s="142"/>
      <c r="J61" s="142"/>
      <c r="K61" s="142"/>
      <c r="L61" s="142"/>
      <c r="M61" s="142"/>
    </row>
    <row r="62" spans="1:13">
      <c r="A62" s="142">
        <v>59</v>
      </c>
      <c r="B62" s="142">
        <f t="shared" si="1"/>
        <v>1943.7921328916536</v>
      </c>
      <c r="C62" s="142">
        <f t="shared" si="0"/>
        <v>1</v>
      </c>
      <c r="D62" s="142">
        <f t="shared" si="3"/>
        <v>175.03129196024881</v>
      </c>
      <c r="E62" s="142">
        <f t="shared" si="2"/>
        <v>2119.8234248519025</v>
      </c>
      <c r="F62" s="142"/>
      <c r="G62" s="142"/>
      <c r="H62" s="142"/>
      <c r="I62" s="142"/>
      <c r="J62" s="142"/>
      <c r="K62" s="142"/>
      <c r="L62" s="142"/>
      <c r="M62" s="142"/>
    </row>
    <row r="63" spans="1:13">
      <c r="A63" s="142">
        <v>60</v>
      </c>
      <c r="B63" s="142">
        <f t="shared" si="1"/>
        <v>2119.8234248519025</v>
      </c>
      <c r="C63" s="142">
        <f t="shared" si="0"/>
        <v>1</v>
      </c>
      <c r="D63" s="142">
        <f t="shared" si="3"/>
        <v>190.87410823667122</v>
      </c>
      <c r="E63" s="142">
        <f t="shared" si="2"/>
        <v>2311.6975330885739</v>
      </c>
      <c r="F63" s="142"/>
      <c r="G63" s="142"/>
      <c r="H63" s="142"/>
      <c r="I63" s="142"/>
      <c r="J63" s="142"/>
      <c r="K63" s="142"/>
      <c r="L63" s="142"/>
      <c r="M63" s="142"/>
    </row>
    <row r="64" spans="1:13">
      <c r="A64" s="142">
        <v>61</v>
      </c>
      <c r="B64" s="142">
        <f t="shared" si="1"/>
        <v>2311.6975330885739</v>
      </c>
      <c r="C64" s="142">
        <f t="shared" si="0"/>
        <v>1</v>
      </c>
      <c r="D64" s="142">
        <f t="shared" si="3"/>
        <v>208.14277797797163</v>
      </c>
      <c r="E64" s="142">
        <f t="shared" si="2"/>
        <v>2520.8403110665454</v>
      </c>
      <c r="F64" s="142"/>
      <c r="G64" s="142"/>
      <c r="H64" s="142"/>
      <c r="I64" s="142"/>
      <c r="J64" s="142"/>
      <c r="K64" s="142"/>
      <c r="L64" s="142"/>
      <c r="M64" s="142"/>
    </row>
    <row r="65" spans="1:13">
      <c r="A65" s="142">
        <v>62</v>
      </c>
      <c r="B65" s="142">
        <f t="shared" si="1"/>
        <v>2520.8403110665454</v>
      </c>
      <c r="C65" s="142">
        <f t="shared" si="0"/>
        <v>1</v>
      </c>
      <c r="D65" s="142">
        <f t="shared" si="3"/>
        <v>226.96562799598908</v>
      </c>
      <c r="E65" s="142">
        <f t="shared" si="2"/>
        <v>2748.8059390625344</v>
      </c>
      <c r="F65" s="142"/>
      <c r="G65" s="142"/>
      <c r="H65" s="142"/>
      <c r="I65" s="142"/>
      <c r="J65" s="142"/>
      <c r="K65" s="142"/>
      <c r="L65" s="142"/>
      <c r="M65" s="142"/>
    </row>
    <row r="66" spans="1:13">
      <c r="A66" s="142">
        <v>63</v>
      </c>
      <c r="B66" s="142">
        <f t="shared" si="1"/>
        <v>2748.8059390625344</v>
      </c>
      <c r="C66" s="142">
        <f t="shared" si="0"/>
        <v>1</v>
      </c>
      <c r="D66" s="142">
        <f t="shared" si="3"/>
        <v>247.48253451562809</v>
      </c>
      <c r="E66" s="142">
        <f t="shared" si="2"/>
        <v>2997.2884735781627</v>
      </c>
      <c r="F66" s="142"/>
      <c r="G66" s="142"/>
      <c r="H66" s="142"/>
      <c r="I66" s="142"/>
      <c r="J66" s="142"/>
      <c r="K66" s="142"/>
      <c r="L66" s="142"/>
      <c r="M66" s="142"/>
    </row>
    <row r="67" spans="1:13">
      <c r="A67" s="142">
        <v>64</v>
      </c>
      <c r="B67" s="142">
        <f t="shared" si="1"/>
        <v>2997.2884735781627</v>
      </c>
      <c r="C67" s="142">
        <f t="shared" si="0"/>
        <v>1</v>
      </c>
      <c r="D67" s="142">
        <f t="shared" si="3"/>
        <v>269.84596262203462</v>
      </c>
      <c r="E67" s="142">
        <f t="shared" si="2"/>
        <v>3268.1344362001973</v>
      </c>
      <c r="F67" s="142"/>
      <c r="G67" s="142"/>
      <c r="H67" s="142"/>
      <c r="I67" s="142"/>
      <c r="J67" s="142"/>
      <c r="K67" s="142"/>
      <c r="L67" s="142"/>
      <c r="M67" s="142"/>
    </row>
    <row r="68" spans="1:13">
      <c r="A68" s="142">
        <v>65</v>
      </c>
      <c r="B68" s="142">
        <f t="shared" si="1"/>
        <v>3268.1344362001973</v>
      </c>
      <c r="C68" s="142">
        <f t="shared" si="0"/>
        <v>1</v>
      </c>
      <c r="D68" s="142">
        <f t="shared" si="3"/>
        <v>294.22209925801775</v>
      </c>
      <c r="E68" s="142">
        <f t="shared" si="2"/>
        <v>3563.3565354582151</v>
      </c>
      <c r="F68" s="142"/>
      <c r="G68" s="142"/>
      <c r="H68" s="142"/>
      <c r="I68" s="142"/>
      <c r="J68" s="142"/>
      <c r="K68" s="142"/>
      <c r="L68" s="142"/>
      <c r="M68" s="142"/>
    </row>
    <row r="69" spans="1:13">
      <c r="A69" s="142">
        <v>66</v>
      </c>
      <c r="B69" s="142">
        <f t="shared" si="1"/>
        <v>3563.3565354582151</v>
      </c>
      <c r="C69" s="142">
        <f t="shared" si="0"/>
        <v>1</v>
      </c>
      <c r="D69" s="142">
        <f t="shared" si="3"/>
        <v>320.79208819123937</v>
      </c>
      <c r="E69" s="142">
        <f t="shared" si="2"/>
        <v>3885.1486236494547</v>
      </c>
      <c r="F69" s="142"/>
      <c r="G69" s="142"/>
      <c r="H69" s="142"/>
      <c r="I69" s="142"/>
      <c r="J69" s="142"/>
      <c r="K69" s="142"/>
      <c r="L69" s="142"/>
      <c r="M69" s="142"/>
    </row>
    <row r="70" spans="1:13">
      <c r="A70" s="142">
        <v>67</v>
      </c>
      <c r="B70" s="142">
        <f t="shared" si="1"/>
        <v>3885.1486236494547</v>
      </c>
      <c r="C70" s="142">
        <f t="shared" si="0"/>
        <v>1</v>
      </c>
      <c r="D70" s="142">
        <f t="shared" si="3"/>
        <v>349.7533761284509</v>
      </c>
      <c r="E70" s="142">
        <f t="shared" si="2"/>
        <v>4235.901999777906</v>
      </c>
      <c r="F70" s="142"/>
      <c r="G70" s="142"/>
      <c r="H70" s="142"/>
      <c r="I70" s="142"/>
      <c r="J70" s="142"/>
      <c r="K70" s="142"/>
      <c r="L70" s="142"/>
      <c r="M70" s="142"/>
    </row>
    <row r="71" spans="1:13">
      <c r="A71" s="142">
        <f t="shared" ref="A71:A103" si="4">A70+1</f>
        <v>68</v>
      </c>
      <c r="B71" s="142">
        <f t="shared" si="1"/>
        <v>4235.901999777906</v>
      </c>
      <c r="C71" s="142">
        <f t="shared" si="0"/>
        <v>1</v>
      </c>
      <c r="D71" s="142">
        <f t="shared" si="3"/>
        <v>381.32117998001155</v>
      </c>
      <c r="E71" s="142">
        <f t="shared" si="2"/>
        <v>4618.2231797579179</v>
      </c>
      <c r="F71" s="142"/>
      <c r="G71" s="142"/>
      <c r="H71" s="142"/>
      <c r="I71" s="142"/>
      <c r="J71" s="142"/>
      <c r="K71" s="142"/>
      <c r="L71" s="142"/>
      <c r="M71" s="142"/>
    </row>
    <row r="72" spans="1:13">
      <c r="A72" s="142">
        <f t="shared" si="4"/>
        <v>69</v>
      </c>
      <c r="B72" s="142">
        <f t="shared" si="1"/>
        <v>4618.2231797579179</v>
      </c>
      <c r="C72" s="142">
        <f t="shared" si="0"/>
        <v>1</v>
      </c>
      <c r="D72" s="142">
        <f t="shared" si="3"/>
        <v>415.73008617821262</v>
      </c>
      <c r="E72" s="142">
        <f t="shared" si="2"/>
        <v>5034.9532659361303</v>
      </c>
      <c r="F72" s="142"/>
      <c r="G72" s="142"/>
      <c r="H72" s="142"/>
      <c r="I72" s="142"/>
      <c r="J72" s="142"/>
      <c r="K72" s="142"/>
      <c r="L72" s="142"/>
      <c r="M72" s="142"/>
    </row>
    <row r="73" spans="1:13">
      <c r="A73" s="142">
        <f t="shared" si="4"/>
        <v>70</v>
      </c>
      <c r="B73" s="142">
        <f t="shared" si="1"/>
        <v>5034.9532659361303</v>
      </c>
      <c r="C73" s="142">
        <f t="shared" si="0"/>
        <v>1</v>
      </c>
      <c r="D73" s="142">
        <f t="shared" si="3"/>
        <v>453.23579393425172</v>
      </c>
      <c r="E73" s="142">
        <f t="shared" si="2"/>
        <v>5489.1890598703822</v>
      </c>
      <c r="F73" s="142"/>
      <c r="G73" s="142"/>
      <c r="H73" s="142"/>
      <c r="I73" s="142"/>
      <c r="J73" s="142"/>
      <c r="K73" s="142"/>
      <c r="L73" s="142"/>
      <c r="M73" s="142"/>
    </row>
    <row r="74" spans="1:13">
      <c r="A74" s="142">
        <f t="shared" si="4"/>
        <v>71</v>
      </c>
      <c r="B74" s="142">
        <f t="shared" si="1"/>
        <v>5489.1890598703822</v>
      </c>
      <c r="C74" s="142">
        <f t="shared" si="0"/>
        <v>1</v>
      </c>
      <c r="D74" s="142">
        <f t="shared" si="3"/>
        <v>494.11701538833438</v>
      </c>
      <c r="E74" s="142">
        <f t="shared" si="2"/>
        <v>5984.3060752587162</v>
      </c>
      <c r="F74" s="142"/>
      <c r="G74" s="142"/>
      <c r="H74" s="142"/>
      <c r="I74" s="142"/>
      <c r="J74" s="142"/>
      <c r="K74" s="142"/>
      <c r="L74" s="142"/>
      <c r="M74" s="142"/>
    </row>
    <row r="75" spans="1:13">
      <c r="A75" s="142">
        <f t="shared" si="4"/>
        <v>72</v>
      </c>
      <c r="B75" s="142">
        <f t="shared" si="1"/>
        <v>5984.3060752587162</v>
      </c>
      <c r="C75" s="142">
        <f t="shared" si="0"/>
        <v>1</v>
      </c>
      <c r="D75" s="142">
        <f t="shared" si="3"/>
        <v>538.67754677328446</v>
      </c>
      <c r="E75" s="142">
        <f t="shared" si="2"/>
        <v>6523.9836220320003</v>
      </c>
      <c r="F75" s="142"/>
      <c r="G75" s="142"/>
      <c r="H75" s="142"/>
      <c r="I75" s="142"/>
      <c r="J75" s="142"/>
      <c r="K75" s="142"/>
      <c r="L75" s="142"/>
      <c r="M75" s="142"/>
    </row>
    <row r="76" spans="1:13">
      <c r="A76" s="142">
        <f t="shared" si="4"/>
        <v>73</v>
      </c>
      <c r="B76" s="142">
        <f t="shared" si="1"/>
        <v>6523.9836220320003</v>
      </c>
      <c r="C76" s="142">
        <f t="shared" si="0"/>
        <v>1</v>
      </c>
      <c r="D76" s="142">
        <f t="shared" si="3"/>
        <v>587.24852598287998</v>
      </c>
      <c r="E76" s="142">
        <f t="shared" si="2"/>
        <v>7112.2321480148803</v>
      </c>
      <c r="F76" s="142"/>
      <c r="G76" s="142"/>
      <c r="H76" s="142"/>
      <c r="I76" s="142"/>
      <c r="J76" s="142"/>
      <c r="K76" s="142"/>
      <c r="L76" s="142"/>
      <c r="M76" s="142"/>
    </row>
    <row r="77" spans="1:13">
      <c r="A77" s="142">
        <f t="shared" si="4"/>
        <v>74</v>
      </c>
      <c r="B77" s="142">
        <f t="shared" si="1"/>
        <v>7112.2321480148803</v>
      </c>
      <c r="C77" s="142">
        <f t="shared" si="0"/>
        <v>1</v>
      </c>
      <c r="D77" s="142">
        <f t="shared" si="3"/>
        <v>640.19089332133922</v>
      </c>
      <c r="E77" s="142">
        <f t="shared" si="2"/>
        <v>7753.4230413362193</v>
      </c>
      <c r="F77" s="142"/>
      <c r="G77" s="142"/>
      <c r="H77" s="142"/>
      <c r="I77" s="142"/>
      <c r="J77" s="142"/>
      <c r="K77" s="142"/>
      <c r="L77" s="142"/>
      <c r="M77" s="142"/>
    </row>
    <row r="78" spans="1:13">
      <c r="A78" s="142">
        <f t="shared" si="4"/>
        <v>75</v>
      </c>
      <c r="B78" s="142">
        <f t="shared" si="1"/>
        <v>7753.4230413362193</v>
      </c>
      <c r="C78" s="142">
        <f t="shared" si="0"/>
        <v>1</v>
      </c>
      <c r="D78" s="142">
        <f t="shared" si="3"/>
        <v>697.89807372025973</v>
      </c>
      <c r="E78" s="142">
        <f t="shared" si="2"/>
        <v>8452.3211150564784</v>
      </c>
      <c r="F78" s="142"/>
      <c r="G78" s="142"/>
      <c r="H78" s="142"/>
      <c r="I78" s="142"/>
      <c r="J78" s="142"/>
      <c r="K78" s="142"/>
      <c r="L78" s="142"/>
      <c r="M78" s="142"/>
    </row>
    <row r="79" spans="1:13">
      <c r="A79" s="142">
        <f t="shared" si="4"/>
        <v>76</v>
      </c>
      <c r="B79" s="142">
        <f t="shared" si="1"/>
        <v>8452.3211150564784</v>
      </c>
      <c r="C79" s="142">
        <f t="shared" si="0"/>
        <v>1</v>
      </c>
      <c r="D79" s="142">
        <f t="shared" si="3"/>
        <v>760.79890035508299</v>
      </c>
      <c r="E79" s="142">
        <f t="shared" si="2"/>
        <v>9214.1200154115613</v>
      </c>
      <c r="F79" s="142"/>
      <c r="G79" s="142"/>
      <c r="H79" s="142"/>
      <c r="I79" s="142"/>
      <c r="J79" s="142"/>
      <c r="K79" s="142"/>
      <c r="L79" s="142"/>
      <c r="M79" s="142"/>
    </row>
    <row r="80" spans="1:13">
      <c r="A80" s="142">
        <f t="shared" si="4"/>
        <v>77</v>
      </c>
      <c r="B80" s="142">
        <f t="shared" si="1"/>
        <v>9214.1200154115613</v>
      </c>
      <c r="C80" s="142">
        <f t="shared" si="0"/>
        <v>1</v>
      </c>
      <c r="D80" s="142">
        <f t="shared" si="3"/>
        <v>829.36080138704051</v>
      </c>
      <c r="E80" s="142">
        <f t="shared" si="2"/>
        <v>10044.480816798601</v>
      </c>
      <c r="F80" s="142"/>
      <c r="G80" s="142"/>
      <c r="H80" s="142"/>
      <c r="I80" s="142"/>
      <c r="J80" s="142"/>
      <c r="K80" s="142"/>
      <c r="L80" s="142"/>
      <c r="M80" s="142"/>
    </row>
    <row r="81" spans="1:13">
      <c r="A81" s="142">
        <f t="shared" si="4"/>
        <v>78</v>
      </c>
      <c r="B81" s="142">
        <f t="shared" si="1"/>
        <v>10044.480816798601</v>
      </c>
      <c r="C81" s="142">
        <f t="shared" si="0"/>
        <v>1</v>
      </c>
      <c r="D81" s="142">
        <f t="shared" si="3"/>
        <v>904.09327351187403</v>
      </c>
      <c r="E81" s="142">
        <f t="shared" si="2"/>
        <v>10949.574090310474</v>
      </c>
      <c r="F81" s="142"/>
      <c r="G81" s="142"/>
      <c r="H81" s="142"/>
      <c r="I81" s="142"/>
      <c r="J81" s="142"/>
      <c r="K81" s="142"/>
      <c r="L81" s="142"/>
      <c r="M81" s="142"/>
    </row>
    <row r="82" spans="1:13">
      <c r="A82" s="142">
        <f t="shared" si="4"/>
        <v>79</v>
      </c>
      <c r="B82" s="142">
        <f t="shared" si="1"/>
        <v>10949.574090310474</v>
      </c>
      <c r="C82" s="142">
        <f t="shared" si="0"/>
        <v>1</v>
      </c>
      <c r="D82" s="142">
        <f t="shared" si="3"/>
        <v>985.55166812794266</v>
      </c>
      <c r="E82" s="142">
        <f t="shared" si="2"/>
        <v>11936.125758438417</v>
      </c>
      <c r="F82" s="142"/>
      <c r="G82" s="142"/>
      <c r="H82" s="142"/>
      <c r="I82" s="142"/>
      <c r="J82" s="142"/>
      <c r="K82" s="142"/>
      <c r="L82" s="142"/>
      <c r="M82" s="142"/>
    </row>
    <row r="83" spans="1:13">
      <c r="A83" s="142">
        <f t="shared" si="4"/>
        <v>80</v>
      </c>
      <c r="B83" s="142">
        <f t="shared" si="1"/>
        <v>11936.125758438417</v>
      </c>
      <c r="C83" s="142">
        <f t="shared" si="0"/>
        <v>1</v>
      </c>
      <c r="D83" s="142">
        <f t="shared" si="3"/>
        <v>1074.3413182594575</v>
      </c>
      <c r="E83" s="142">
        <f t="shared" si="2"/>
        <v>13011.467076697874</v>
      </c>
      <c r="F83" s="142"/>
      <c r="G83" s="142"/>
      <c r="H83" s="142"/>
      <c r="I83" s="142"/>
      <c r="J83" s="142"/>
      <c r="K83" s="142"/>
      <c r="L83" s="142"/>
      <c r="M83" s="142"/>
    </row>
    <row r="84" spans="1:13">
      <c r="A84" s="142">
        <f t="shared" si="4"/>
        <v>81</v>
      </c>
      <c r="B84" s="142">
        <f t="shared" si="1"/>
        <v>13011.467076697874</v>
      </c>
      <c r="C84" s="142">
        <f t="shared" si="0"/>
        <v>1</v>
      </c>
      <c r="D84" s="142">
        <f t="shared" si="3"/>
        <v>1171.1220369028085</v>
      </c>
      <c r="E84" s="142">
        <f t="shared" si="2"/>
        <v>14183.589113600683</v>
      </c>
      <c r="F84" s="142"/>
      <c r="G84" s="142"/>
      <c r="H84" s="142"/>
      <c r="I84" s="142"/>
      <c r="J84" s="142"/>
      <c r="K84" s="142"/>
      <c r="L84" s="142"/>
      <c r="M84" s="142"/>
    </row>
    <row r="85" spans="1:13">
      <c r="A85" s="142">
        <f t="shared" si="4"/>
        <v>82</v>
      </c>
      <c r="B85" s="142">
        <f t="shared" si="1"/>
        <v>14183.589113600683</v>
      </c>
      <c r="C85" s="142">
        <f t="shared" si="0"/>
        <v>1</v>
      </c>
      <c r="D85" s="142">
        <f t="shared" si="3"/>
        <v>1276.6130202240615</v>
      </c>
      <c r="E85" s="142">
        <f t="shared" si="2"/>
        <v>15461.202133824745</v>
      </c>
      <c r="F85" s="142"/>
      <c r="G85" s="142"/>
      <c r="H85" s="142"/>
      <c r="I85" s="142"/>
      <c r="J85" s="142"/>
      <c r="K85" s="142"/>
      <c r="L85" s="142"/>
      <c r="M85" s="142"/>
    </row>
    <row r="86" spans="1:13">
      <c r="A86" s="142">
        <f t="shared" si="4"/>
        <v>83</v>
      </c>
      <c r="B86" s="142">
        <f t="shared" si="1"/>
        <v>15461.202133824745</v>
      </c>
      <c r="C86" s="142">
        <f t="shared" si="0"/>
        <v>1</v>
      </c>
      <c r="D86" s="142">
        <f t="shared" si="3"/>
        <v>1391.5981920442271</v>
      </c>
      <c r="E86" s="142">
        <f t="shared" si="2"/>
        <v>16853.800325868971</v>
      </c>
      <c r="F86" s="142"/>
      <c r="G86" s="142"/>
      <c r="H86" s="142"/>
      <c r="I86" s="142"/>
      <c r="J86" s="142"/>
      <c r="K86" s="142"/>
      <c r="L86" s="142"/>
      <c r="M86" s="142"/>
    </row>
    <row r="87" spans="1:13">
      <c r="A87" s="142">
        <f t="shared" si="4"/>
        <v>84</v>
      </c>
      <c r="B87" s="142">
        <f t="shared" si="1"/>
        <v>16853.800325868971</v>
      </c>
      <c r="C87" s="142">
        <f t="shared" si="0"/>
        <v>1</v>
      </c>
      <c r="D87" s="142">
        <f t="shared" si="3"/>
        <v>1516.9320293282074</v>
      </c>
      <c r="E87" s="142">
        <f t="shared" si="2"/>
        <v>18371.732355197179</v>
      </c>
      <c r="F87" s="142"/>
      <c r="G87" s="142"/>
      <c r="H87" s="142"/>
      <c r="I87" s="142"/>
      <c r="J87" s="142"/>
      <c r="K87" s="142"/>
      <c r="L87" s="142"/>
      <c r="M87" s="142"/>
    </row>
    <row r="88" spans="1:13">
      <c r="A88" s="142">
        <f t="shared" si="4"/>
        <v>85</v>
      </c>
      <c r="B88" s="142">
        <f t="shared" si="1"/>
        <v>18371.732355197179</v>
      </c>
      <c r="C88" s="142">
        <f t="shared" si="0"/>
        <v>1</v>
      </c>
      <c r="D88" s="142">
        <f t="shared" si="3"/>
        <v>1653.545911967746</v>
      </c>
      <c r="E88" s="142">
        <f t="shared" si="2"/>
        <v>20026.278267164926</v>
      </c>
      <c r="F88" s="142"/>
      <c r="G88" s="142"/>
      <c r="H88" s="142"/>
      <c r="I88" s="142"/>
      <c r="J88" s="142"/>
      <c r="K88" s="142"/>
      <c r="L88" s="142"/>
      <c r="M88" s="142"/>
    </row>
    <row r="89" spans="1:13">
      <c r="A89" s="142">
        <f t="shared" si="4"/>
        <v>86</v>
      </c>
      <c r="B89" s="142">
        <f t="shared" si="1"/>
        <v>20026.278267164926</v>
      </c>
      <c r="C89" s="142">
        <f t="shared" si="0"/>
        <v>1</v>
      </c>
      <c r="D89" s="142">
        <f t="shared" si="3"/>
        <v>1802.4550440448431</v>
      </c>
      <c r="E89" s="142">
        <f t="shared" si="2"/>
        <v>21829.733311209769</v>
      </c>
      <c r="F89" s="142"/>
      <c r="G89" s="142"/>
      <c r="H89" s="142"/>
      <c r="I89" s="142"/>
      <c r="J89" s="142"/>
      <c r="K89" s="142"/>
      <c r="L89" s="142"/>
      <c r="M89" s="142"/>
    </row>
    <row r="90" spans="1:13">
      <c r="A90" s="142">
        <f t="shared" si="4"/>
        <v>87</v>
      </c>
      <c r="B90" s="142">
        <f t="shared" si="1"/>
        <v>21829.733311209769</v>
      </c>
      <c r="C90" s="142">
        <f t="shared" si="0"/>
        <v>1</v>
      </c>
      <c r="D90" s="142">
        <f t="shared" si="3"/>
        <v>1964.7659980088793</v>
      </c>
      <c r="E90" s="142">
        <f t="shared" si="2"/>
        <v>23795.499309218649</v>
      </c>
      <c r="F90" s="142"/>
      <c r="G90" s="142"/>
      <c r="H90" s="142"/>
      <c r="I90" s="142"/>
      <c r="J90" s="142"/>
      <c r="K90" s="142"/>
      <c r="L90" s="142"/>
      <c r="M90" s="142"/>
    </row>
    <row r="91" spans="1:13">
      <c r="A91" s="142">
        <f t="shared" si="4"/>
        <v>88</v>
      </c>
      <c r="B91" s="142">
        <f t="shared" si="1"/>
        <v>23795.499309218649</v>
      </c>
      <c r="C91" s="142">
        <f t="shared" si="0"/>
        <v>1</v>
      </c>
      <c r="D91" s="142">
        <f t="shared" si="3"/>
        <v>2141.6849378296783</v>
      </c>
      <c r="E91" s="142">
        <f t="shared" si="2"/>
        <v>25938.184247048328</v>
      </c>
      <c r="F91" s="142"/>
      <c r="G91" s="142"/>
      <c r="H91" s="142"/>
      <c r="I91" s="142"/>
      <c r="J91" s="142"/>
      <c r="K91" s="142"/>
      <c r="L91" s="142"/>
      <c r="M91" s="142"/>
    </row>
    <row r="92" spans="1:13">
      <c r="A92" s="142">
        <f t="shared" si="4"/>
        <v>89</v>
      </c>
      <c r="B92" s="142">
        <f t="shared" si="1"/>
        <v>25938.184247048328</v>
      </c>
      <c r="C92" s="142">
        <f t="shared" si="0"/>
        <v>1</v>
      </c>
      <c r="D92" s="142">
        <f t="shared" si="3"/>
        <v>2334.5265822343495</v>
      </c>
      <c r="E92" s="142">
        <f t="shared" si="2"/>
        <v>28273.710829282678</v>
      </c>
      <c r="F92" s="142"/>
      <c r="G92" s="142"/>
      <c r="H92" s="142"/>
      <c r="I92" s="142"/>
      <c r="J92" s="142"/>
      <c r="K92" s="142"/>
      <c r="L92" s="142"/>
      <c r="M92" s="142"/>
    </row>
    <row r="93" spans="1:13">
      <c r="A93" s="142">
        <f t="shared" si="4"/>
        <v>90</v>
      </c>
      <c r="B93" s="142">
        <f t="shared" si="1"/>
        <v>28273.710829282678</v>
      </c>
      <c r="C93" s="142">
        <f t="shared" si="0"/>
        <v>1</v>
      </c>
      <c r="D93" s="142">
        <f t="shared" si="3"/>
        <v>2544.7239746354408</v>
      </c>
      <c r="E93" s="142">
        <f t="shared" si="2"/>
        <v>30819.43480391812</v>
      </c>
      <c r="F93" s="142"/>
      <c r="G93" s="142"/>
      <c r="H93" s="142"/>
      <c r="I93" s="142"/>
      <c r="J93" s="142"/>
      <c r="K93" s="142"/>
      <c r="L93" s="142"/>
      <c r="M93" s="142"/>
    </row>
    <row r="94" spans="1:13">
      <c r="A94" s="142">
        <f t="shared" si="4"/>
        <v>91</v>
      </c>
      <c r="B94" s="142">
        <f t="shared" si="1"/>
        <v>30819.43480391812</v>
      </c>
      <c r="C94" s="142">
        <f t="shared" si="0"/>
        <v>1</v>
      </c>
      <c r="D94" s="142">
        <f t="shared" si="3"/>
        <v>2773.8391323526307</v>
      </c>
      <c r="E94" s="142">
        <f t="shared" si="2"/>
        <v>33594.273936270751</v>
      </c>
      <c r="F94" s="142"/>
      <c r="G94" s="142"/>
      <c r="H94" s="142"/>
      <c r="I94" s="142"/>
      <c r="J94" s="142"/>
      <c r="K94" s="142"/>
      <c r="L94" s="142"/>
      <c r="M94" s="142"/>
    </row>
    <row r="95" spans="1:13">
      <c r="A95" s="142">
        <f t="shared" si="4"/>
        <v>92</v>
      </c>
      <c r="B95" s="142">
        <f t="shared" si="1"/>
        <v>33594.273936270751</v>
      </c>
      <c r="C95" s="142">
        <f t="shared" si="0"/>
        <v>1</v>
      </c>
      <c r="D95" s="142">
        <f t="shared" si="3"/>
        <v>3023.5746542643674</v>
      </c>
      <c r="E95" s="142">
        <f t="shared" si="2"/>
        <v>36618.848590535119</v>
      </c>
      <c r="F95" s="142"/>
      <c r="G95" s="142"/>
      <c r="H95" s="142"/>
      <c r="I95" s="142"/>
      <c r="J95" s="142"/>
      <c r="K95" s="142"/>
      <c r="L95" s="142"/>
      <c r="M95" s="142"/>
    </row>
    <row r="96" spans="1:13">
      <c r="A96" s="142">
        <f t="shared" si="4"/>
        <v>93</v>
      </c>
      <c r="B96" s="142">
        <f t="shared" si="1"/>
        <v>36618.848590535119</v>
      </c>
      <c r="C96" s="142">
        <f t="shared" si="0"/>
        <v>1</v>
      </c>
      <c r="D96" s="142">
        <f t="shared" si="3"/>
        <v>3295.7863731481607</v>
      </c>
      <c r="E96" s="142">
        <f t="shared" si="2"/>
        <v>39915.634963683282</v>
      </c>
      <c r="F96" s="142"/>
      <c r="G96" s="142"/>
      <c r="H96" s="142"/>
      <c r="I96" s="142"/>
      <c r="J96" s="142"/>
      <c r="K96" s="142"/>
      <c r="L96" s="142"/>
      <c r="M96" s="142"/>
    </row>
    <row r="97" spans="1:13">
      <c r="A97" s="142">
        <f t="shared" si="4"/>
        <v>94</v>
      </c>
      <c r="B97" s="142">
        <f t="shared" si="1"/>
        <v>39915.634963683282</v>
      </c>
      <c r="C97" s="142">
        <f t="shared" si="0"/>
        <v>1</v>
      </c>
      <c r="D97" s="142">
        <f t="shared" si="3"/>
        <v>3592.4971467314954</v>
      </c>
      <c r="E97" s="142">
        <f t="shared" si="2"/>
        <v>43509.132110414779</v>
      </c>
      <c r="F97" s="142"/>
      <c r="G97" s="142"/>
      <c r="H97" s="142"/>
      <c r="I97" s="142"/>
      <c r="J97" s="142"/>
      <c r="K97" s="142"/>
      <c r="L97" s="142"/>
      <c r="M97" s="142"/>
    </row>
    <row r="98" spans="1:13">
      <c r="A98" s="142">
        <f t="shared" si="4"/>
        <v>95</v>
      </c>
      <c r="B98" s="142">
        <f t="shared" si="1"/>
        <v>43509.132110414779</v>
      </c>
      <c r="C98" s="142">
        <f t="shared" si="0"/>
        <v>1</v>
      </c>
      <c r="D98" s="142">
        <f t="shared" si="3"/>
        <v>3915.9118899373298</v>
      </c>
      <c r="E98" s="142">
        <f t="shared" si="2"/>
        <v>47426.044000352107</v>
      </c>
      <c r="F98" s="142"/>
      <c r="G98" s="142"/>
      <c r="H98" s="142"/>
      <c r="I98" s="142"/>
      <c r="J98" s="142"/>
      <c r="K98" s="142"/>
      <c r="L98" s="142"/>
      <c r="M98" s="142"/>
    </row>
    <row r="99" spans="1:13">
      <c r="A99" s="142">
        <f t="shared" si="4"/>
        <v>96</v>
      </c>
      <c r="B99" s="142">
        <f t="shared" si="1"/>
        <v>47426.044000352107</v>
      </c>
      <c r="C99" s="142">
        <f t="shared" si="0"/>
        <v>1</v>
      </c>
      <c r="D99" s="142">
        <f t="shared" si="3"/>
        <v>4268.4339600316898</v>
      </c>
      <c r="E99" s="142">
        <f t="shared" si="2"/>
        <v>51695.477960383796</v>
      </c>
      <c r="F99" s="142"/>
      <c r="G99" s="142"/>
      <c r="H99" s="142"/>
      <c r="I99" s="142"/>
      <c r="J99" s="142"/>
      <c r="K99" s="142"/>
      <c r="L99" s="142"/>
      <c r="M99" s="142"/>
    </row>
    <row r="100" spans="1:13">
      <c r="A100" s="142">
        <f t="shared" si="4"/>
        <v>97</v>
      </c>
      <c r="B100" s="142">
        <f t="shared" si="1"/>
        <v>51695.477960383796</v>
      </c>
      <c r="C100" s="142">
        <f t="shared" si="0"/>
        <v>1</v>
      </c>
      <c r="D100" s="142">
        <f t="shared" si="3"/>
        <v>4652.6830164345411</v>
      </c>
      <c r="E100" s="142">
        <f t="shared" si="2"/>
        <v>56349.160976818341</v>
      </c>
      <c r="F100" s="142"/>
      <c r="G100" s="142"/>
      <c r="H100" s="142"/>
      <c r="I100" s="142"/>
      <c r="J100" s="142"/>
      <c r="K100" s="142"/>
      <c r="L100" s="142"/>
      <c r="M100" s="142"/>
    </row>
    <row r="101" spans="1:13">
      <c r="A101" s="142">
        <f t="shared" si="4"/>
        <v>98</v>
      </c>
      <c r="B101" s="142">
        <f t="shared" si="1"/>
        <v>56349.160976818341</v>
      </c>
      <c r="C101" s="142">
        <f t="shared" si="0"/>
        <v>1</v>
      </c>
      <c r="D101" s="142">
        <f t="shared" si="3"/>
        <v>5071.5144879136506</v>
      </c>
      <c r="E101" s="142">
        <f t="shared" si="2"/>
        <v>61421.67546473199</v>
      </c>
      <c r="F101" s="142"/>
      <c r="G101" s="142"/>
      <c r="H101" s="142"/>
      <c r="I101" s="142"/>
      <c r="J101" s="142"/>
      <c r="K101" s="142"/>
      <c r="L101" s="142"/>
      <c r="M101" s="142"/>
    </row>
    <row r="102" spans="1:13">
      <c r="A102" s="142">
        <f t="shared" si="4"/>
        <v>99</v>
      </c>
      <c r="B102" s="142">
        <f t="shared" si="1"/>
        <v>61421.67546473199</v>
      </c>
      <c r="C102" s="142">
        <f t="shared" si="0"/>
        <v>1</v>
      </c>
      <c r="D102" s="142">
        <f t="shared" si="3"/>
        <v>5528.0407918258788</v>
      </c>
      <c r="E102" s="142">
        <f t="shared" si="2"/>
        <v>66950.716256557876</v>
      </c>
      <c r="F102" s="142"/>
      <c r="G102" s="142"/>
      <c r="H102" s="142"/>
      <c r="I102" s="142"/>
      <c r="J102" s="142"/>
      <c r="K102" s="142"/>
      <c r="L102" s="142"/>
      <c r="M102" s="142"/>
    </row>
    <row r="103" spans="1:13">
      <c r="A103" s="142">
        <f t="shared" si="4"/>
        <v>100</v>
      </c>
      <c r="B103" s="142">
        <f t="shared" si="1"/>
        <v>66950.716256557876</v>
      </c>
      <c r="C103" s="142">
        <f t="shared" si="0"/>
        <v>1</v>
      </c>
      <c r="D103" s="142">
        <f t="shared" si="3"/>
        <v>6025.654463090209</v>
      </c>
      <c r="E103" s="142">
        <f t="shared" si="2"/>
        <v>72977.370719648083</v>
      </c>
      <c r="F103" s="142"/>
      <c r="G103" s="142"/>
      <c r="H103" s="142"/>
      <c r="I103" s="142"/>
      <c r="J103" s="142"/>
      <c r="K103" s="142"/>
      <c r="L103" s="142"/>
      <c r="M103" s="142"/>
    </row>
    <row r="104" spans="1:13">
      <c r="A104" s="142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</row>
    <row r="105" spans="1:13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</row>
    <row r="106" spans="1:13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</row>
    <row r="107" spans="1:13">
      <c r="A107" s="142"/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</row>
    <row r="108" spans="1:13">
      <c r="A108" s="142"/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</row>
    <row r="109" spans="1:13">
      <c r="A109" s="142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</row>
    <row r="110" spans="1:13">
      <c r="A110" s="142"/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</row>
    <row r="111" spans="1:13">
      <c r="A111" s="142"/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</row>
    <row r="112" spans="1:13">
      <c r="A112" s="142"/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</row>
    <row r="113" spans="1:13">
      <c r="A113" s="142"/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</row>
    <row r="114" spans="1:13">
      <c r="A114" s="142"/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</row>
    <row r="115" spans="1:13">
      <c r="A115" s="142"/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</row>
    <row r="116" spans="1:13">
      <c r="A116" s="142"/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</row>
    <row r="117" spans="1:13">
      <c r="A117" s="142"/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</row>
    <row r="118" spans="1:13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</row>
    <row r="119" spans="1:13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</row>
    <row r="120" spans="1:13">
      <c r="A120" s="142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</row>
    <row r="121" spans="1:13">
      <c r="A121" s="142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</row>
    <row r="122" spans="1:13">
      <c r="A122" s="142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</row>
    <row r="123" spans="1:13">
      <c r="A123" s="142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</row>
    <row r="124" spans="1:13">
      <c r="A124" s="142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</row>
    <row r="125" spans="1:13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</row>
    <row r="126" spans="1:13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</row>
    <row r="127" spans="1:13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</row>
    <row r="128" spans="1:13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</row>
    <row r="129" spans="1:13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</row>
    <row r="130" spans="1:13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</row>
    <row r="131" spans="1:13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</row>
    <row r="132" spans="1:13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</row>
    <row r="133" spans="1:13">
      <c r="A133" s="142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</row>
    <row r="134" spans="1:13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</row>
    <row r="135" spans="1:13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</row>
    <row r="136" spans="1:13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</row>
    <row r="137" spans="1:13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</row>
    <row r="138" spans="1:13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</row>
    <row r="139" spans="1:13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</row>
    <row r="140" spans="1:13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</row>
    <row r="141" spans="1:13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</row>
    <row r="142" spans="1:13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</row>
    <row r="143" spans="1:13">
      <c r="A143" s="142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</row>
    <row r="144" spans="1:13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</row>
    <row r="145" spans="1:13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</row>
    <row r="146" spans="1:13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</row>
    <row r="147" spans="1:13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</row>
    <row r="148" spans="1:13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</row>
    <row r="149" spans="1:13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</row>
    <row r="150" spans="1:13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</row>
    <row r="151" spans="1:13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</row>
    <row r="152" spans="1:13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</row>
    <row r="153" spans="1:13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</row>
    <row r="154" spans="1:13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</row>
    <row r="155" spans="1:13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</row>
    <row r="156" spans="1:13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</row>
    <row r="157" spans="1:13">
      <c r="A157" s="142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</row>
    <row r="158" spans="1:13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</row>
    <row r="159" spans="1:13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</row>
    <row r="160" spans="1:13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</row>
    <row r="161" spans="1:13">
      <c r="A161" s="142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</row>
    <row r="162" spans="1:13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</row>
    <row r="163" spans="1:13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</row>
    <row r="164" spans="1:13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</row>
    <row r="165" spans="1:13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</row>
    <row r="166" spans="1:13">
      <c r="A166" s="142"/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</row>
    <row r="167" spans="1:13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</row>
    <row r="168" spans="1:13">
      <c r="A168" s="142"/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</row>
    <row r="169" spans="1:13">
      <c r="A169" s="142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</row>
    <row r="170" spans="1:13">
      <c r="A170" s="142"/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</row>
    <row r="171" spans="1:13">
      <c r="A171" s="142"/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</row>
    <row r="172" spans="1:13">
      <c r="A172" s="142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</row>
    <row r="173" spans="1:13">
      <c r="A173" s="142"/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</row>
    <row r="174" spans="1:13">
      <c r="A174" s="142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</row>
    <row r="175" spans="1:13">
      <c r="A175" s="142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</row>
    <row r="176" spans="1:13">
      <c r="A176" s="142"/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</row>
    <row r="177" spans="1:13">
      <c r="A177" s="142"/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</row>
    <row r="178" spans="1:13">
      <c r="A178" s="142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</row>
    <row r="179" spans="1:13">
      <c r="A179" s="142"/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</row>
    <row r="180" spans="1:13">
      <c r="A180" s="142"/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</row>
    <row r="181" spans="1:13">
      <c r="A181" s="142"/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</row>
    <row r="182" spans="1:13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</row>
    <row r="183" spans="1:13">
      <c r="A183" s="142"/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</row>
    <row r="184" spans="1:13">
      <c r="A184" s="142"/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</row>
    <row r="185" spans="1:13">
      <c r="A185" s="142"/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</row>
    <row r="186" spans="1:13">
      <c r="A186" s="142"/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</row>
    <row r="187" spans="1:13">
      <c r="A187" s="142"/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</row>
    <row r="188" spans="1:13">
      <c r="A188" s="142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</row>
    <row r="189" spans="1:13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</row>
    <row r="190" spans="1:13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</row>
    <row r="191" spans="1:13">
      <c r="A191" s="142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</row>
    <row r="192" spans="1:13">
      <c r="A192" s="142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</row>
    <row r="193" spans="1:13">
      <c r="A193" s="142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</row>
    <row r="194" spans="1:13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</row>
    <row r="195" spans="1:13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</row>
    <row r="196" spans="1:13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</row>
    <row r="197" spans="1:13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</row>
    <row r="198" spans="1:13">
      <c r="A198" s="142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</row>
    <row r="199" spans="1:13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</row>
    <row r="200" spans="1:13">
      <c r="A200" s="142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</row>
    <row r="201" spans="1:13">
      <c r="A201" s="142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</row>
    <row r="202" spans="1:13">
      <c r="A202" s="142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</row>
    <row r="203" spans="1:13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</row>
    <row r="204" spans="1:13">
      <c r="A204" s="142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</row>
    <row r="205" spans="1:13">
      <c r="A205" s="142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</row>
    <row r="206" spans="1:13">
      <c r="A206" s="142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</row>
    <row r="207" spans="1:13">
      <c r="A207" s="142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</row>
    <row r="208" spans="1:13">
      <c r="A208" s="142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</row>
    <row r="209" spans="1:13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</row>
    <row r="210" spans="1:13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</row>
    <row r="211" spans="1:13">
      <c r="A211" s="142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</row>
    <row r="212" spans="1:13">
      <c r="A212" s="142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</row>
    <row r="213" spans="1:13">
      <c r="A213" s="142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</row>
    <row r="214" spans="1:13">
      <c r="A214" s="142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</row>
    <row r="215" spans="1:13">
      <c r="A215" s="142"/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</row>
    <row r="216" spans="1:13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</row>
    <row r="217" spans="1:13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</row>
    <row r="218" spans="1:13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</row>
    <row r="219" spans="1:13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</row>
    <row r="220" spans="1:13">
      <c r="A220" s="142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</row>
    <row r="221" spans="1:13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</row>
    <row r="222" spans="1:13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</row>
    <row r="223" spans="1:13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</row>
    <row r="224" spans="1:13">
      <c r="A224" s="142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</row>
    <row r="225" spans="1:13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</row>
    <row r="226" spans="1:13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</row>
    <row r="227" spans="1:13">
      <c r="A227" s="142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</row>
    <row r="228" spans="1:13">
      <c r="A228" s="142"/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</row>
    <row r="229" spans="1:13">
      <c r="A229" s="142"/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</row>
    <row r="230" spans="1:13">
      <c r="A230" s="142"/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</row>
    <row r="231" spans="1:13">
      <c r="A231" s="142"/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</row>
    <row r="232" spans="1:13">
      <c r="A232" s="142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</row>
    <row r="233" spans="1:13">
      <c r="A233" s="142"/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</row>
    <row r="234" spans="1:13">
      <c r="A234" s="142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</row>
    <row r="235" spans="1:13">
      <c r="A235" s="142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</row>
    <row r="236" spans="1:13">
      <c r="A236" s="142"/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</row>
    <row r="237" spans="1:13">
      <c r="A237" s="142"/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</row>
    <row r="238" spans="1:13">
      <c r="A238" s="142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</row>
    <row r="239" spans="1:13">
      <c r="A239" s="142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</row>
    <row r="240" spans="1:13">
      <c r="A240" s="142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</row>
    <row r="241" spans="1:13">
      <c r="A241" s="142"/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</row>
    <row r="242" spans="1:13">
      <c r="A242" s="142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</row>
    <row r="243" spans="1:13">
      <c r="A243" s="142"/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</row>
    <row r="244" spans="1:13">
      <c r="A244" s="142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</row>
    <row r="245" spans="1:13">
      <c r="A245" s="142"/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</row>
    <row r="246" spans="1:13">
      <c r="A246" s="142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</row>
    <row r="247" spans="1:13">
      <c r="A247" s="142"/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</row>
    <row r="248" spans="1:13">
      <c r="A248" s="142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</row>
    <row r="249" spans="1:13">
      <c r="A249" s="142"/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</row>
    <row r="250" spans="1:13">
      <c r="A250" s="142"/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</row>
    <row r="251" spans="1:13">
      <c r="A251" s="142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</row>
    <row r="252" spans="1:13">
      <c r="A252" s="142"/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</row>
    <row r="253" spans="1:13">
      <c r="A253" s="142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</row>
    <row r="254" spans="1:13">
      <c r="A254" s="142"/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</row>
    <row r="255" spans="1:13">
      <c r="A255" s="142"/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</row>
    <row r="256" spans="1:13">
      <c r="A256" s="142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</row>
    <row r="257" spans="1:13">
      <c r="A257" s="142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</row>
    <row r="258" spans="1:13">
      <c r="A258" s="142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</row>
    <row r="259" spans="1:13">
      <c r="A259" s="142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</row>
    <row r="260" spans="1:13">
      <c r="A260" s="142"/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</row>
    <row r="261" spans="1:13">
      <c r="A261" s="142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</row>
    <row r="262" spans="1:13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</row>
    <row r="263" spans="1:13">
      <c r="A263" s="142"/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</row>
    <row r="264" spans="1:13">
      <c r="A264" s="142"/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</row>
    <row r="265" spans="1:13">
      <c r="A265" s="142"/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</row>
    <row r="266" spans="1:13">
      <c r="A266" s="142"/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</row>
    <row r="267" spans="1:13">
      <c r="A267" s="142"/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</row>
    <row r="268" spans="1:13">
      <c r="A268" s="142"/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</row>
    <row r="269" spans="1:13">
      <c r="A269" s="142"/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</row>
    <row r="270" spans="1:13">
      <c r="A270" s="142"/>
      <c r="B270" s="142"/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</row>
    <row r="271" spans="1:13">
      <c r="A271" s="142"/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</row>
    <row r="272" spans="1:13">
      <c r="A272" s="142"/>
      <c r="B272" s="142"/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</row>
    <row r="273" spans="1:13">
      <c r="A273" s="142"/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</row>
    <row r="274" spans="1:13">
      <c r="A274" s="142"/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</row>
    <row r="275" spans="1:13">
      <c r="A275" s="142"/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</row>
    <row r="276" spans="1:13">
      <c r="A276" s="142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</row>
    <row r="277" spans="1:13">
      <c r="A277" s="142"/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</row>
    <row r="278" spans="1:13">
      <c r="A278" s="142"/>
      <c r="B278" s="142"/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</row>
    <row r="279" spans="1:13">
      <c r="A279" s="142"/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</row>
    <row r="280" spans="1:13">
      <c r="A280" s="142"/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</row>
    <row r="281" spans="1:13">
      <c r="A281" s="142"/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</row>
    <row r="282" spans="1:13">
      <c r="A282" s="142"/>
      <c r="B282" s="142"/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</row>
    <row r="283" spans="1:13">
      <c r="A283" s="142"/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</row>
    <row r="284" spans="1:13">
      <c r="A284" s="142"/>
      <c r="B284" s="142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</row>
    <row r="285" spans="1:13">
      <c r="A285" s="142"/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</row>
    <row r="286" spans="1:13">
      <c r="A286" s="142"/>
      <c r="B286" s="142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</row>
    <row r="287" spans="1:13">
      <c r="A287" s="142"/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</row>
    <row r="288" spans="1:13">
      <c r="A288" s="142"/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</row>
    <row r="289" spans="1:13">
      <c r="A289" s="142"/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</row>
    <row r="290" spans="1:13">
      <c r="A290" s="142"/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</row>
    <row r="291" spans="1:13">
      <c r="A291" s="142"/>
      <c r="B291" s="142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</row>
    <row r="292" spans="1:13">
      <c r="A292" s="142"/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</row>
    <row r="293" spans="1:13">
      <c r="A293" s="142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</row>
    <row r="294" spans="1:13">
      <c r="A294" s="142"/>
      <c r="B294" s="142"/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</row>
    <row r="295" spans="1:13">
      <c r="A295" s="142"/>
      <c r="B295" s="142"/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</row>
    <row r="296" spans="1:13">
      <c r="A296" s="142"/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</row>
    <row r="297" spans="1:13">
      <c r="A297" s="142"/>
      <c r="B297" s="142"/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</row>
    <row r="298" spans="1:13">
      <c r="A298" s="142"/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</row>
    <row r="299" spans="1:13">
      <c r="A299" s="142"/>
      <c r="B299" s="142"/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</row>
    <row r="300" spans="1:13">
      <c r="A300" s="142"/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</row>
    <row r="301" spans="1:13">
      <c r="A301" s="142"/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</row>
    <row r="302" spans="1:13">
      <c r="A302" s="142"/>
      <c r="B302" s="142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</row>
    <row r="303" spans="1:13">
      <c r="A303" s="142"/>
      <c r="B303" s="142"/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32"/>
  <sheetViews>
    <sheetView workbookViewId="0"/>
  </sheetViews>
  <sheetFormatPr defaultColWidth="12.6328125" defaultRowHeight="15" customHeight="1"/>
  <cols>
    <col min="1" max="26" width="8.90625" customWidth="1"/>
    <col min="27" max="27" width="10" customWidth="1"/>
    <col min="28" max="30" width="8.90625" customWidth="1"/>
    <col min="31" max="31" width="11.7265625" customWidth="1"/>
    <col min="32" max="32" width="7" customWidth="1"/>
    <col min="33" max="33" width="11.453125" customWidth="1"/>
    <col min="34" max="34" width="8.453125" customWidth="1"/>
    <col min="35" max="35" width="11.453125" customWidth="1"/>
    <col min="36" max="36" width="3.90625" customWidth="1"/>
    <col min="37" max="37" width="7" customWidth="1"/>
    <col min="38" max="38" width="9.453125" customWidth="1"/>
    <col min="39" max="39" width="8.453125" customWidth="1"/>
    <col min="40" max="40" width="11.453125" customWidth="1"/>
    <col min="41" max="41" width="3.7265625" customWidth="1"/>
    <col min="42" max="42" width="7" customWidth="1"/>
    <col min="43" max="43" width="9.453125" customWidth="1"/>
    <col min="44" max="44" width="8.453125" customWidth="1"/>
    <col min="45" max="45" width="11.453125" customWidth="1"/>
  </cols>
  <sheetData>
    <row r="1" spans="1:4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256" t="s">
        <v>194</v>
      </c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</row>
    <row r="2" spans="1:4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>
        <v>100</v>
      </c>
      <c r="Y2">
        <f>AA2*X2</f>
        <v>30</v>
      </c>
      <c r="Z2">
        <f>X2-Y2</f>
        <v>70</v>
      </c>
      <c r="AA2" s="254">
        <v>0.3</v>
      </c>
      <c r="AB2" s="142"/>
      <c r="AC2" s="142"/>
      <c r="AD2" s="142"/>
      <c r="AE2" s="257" t="str">
        <f>Page1!B43</f>
        <v>Name</v>
      </c>
      <c r="AF2" s="258" t="str">
        <f>Page1!C43</f>
        <v>Rani</v>
      </c>
      <c r="AG2" s="258"/>
      <c r="AH2" s="258"/>
      <c r="AI2" s="258"/>
      <c r="AJ2" s="258"/>
      <c r="AK2" s="258" t="str">
        <f>Page1!D43</f>
        <v>Ram</v>
      </c>
      <c r="AL2" s="258"/>
      <c r="AM2" s="258"/>
      <c r="AN2" s="258"/>
      <c r="AO2" s="258"/>
      <c r="AP2" s="258" t="str">
        <f>Page1!E43</f>
        <v>Ratan</v>
      </c>
      <c r="AQ2" s="258"/>
      <c r="AR2" s="258"/>
      <c r="AS2" s="259"/>
    </row>
    <row r="3" spans="1:4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>
        <f>Y3+Z3</f>
        <v>100.00004</v>
      </c>
      <c r="Y3">
        <f>Z2*AA3</f>
        <v>30.000040000000002</v>
      </c>
      <c r="Z3">
        <f>Z2</f>
        <v>70</v>
      </c>
      <c r="AA3" s="260">
        <v>0.42857200000000001</v>
      </c>
      <c r="AB3" s="142"/>
      <c r="AC3" s="142"/>
      <c r="AD3" s="142"/>
      <c r="AE3" s="261" t="str">
        <f>Page1!B44</f>
        <v>Age</v>
      </c>
      <c r="AF3" s="142">
        <f>Page1!C44</f>
        <v>3</v>
      </c>
      <c r="AG3" s="142"/>
      <c r="AH3" s="142"/>
      <c r="AI3" s="142"/>
      <c r="AJ3" s="142"/>
      <c r="AK3" s="142">
        <f>Page1!D44</f>
        <v>12</v>
      </c>
      <c r="AL3" s="142"/>
      <c r="AM3" s="142"/>
      <c r="AN3" s="142"/>
      <c r="AO3" s="142"/>
      <c r="AP3" s="142">
        <f>Page1!E44</f>
        <v>14</v>
      </c>
      <c r="AQ3" s="142"/>
      <c r="AR3" s="142"/>
      <c r="AS3" s="262"/>
    </row>
    <row r="4" spans="1:4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>
        <f>Z3*AA4</f>
        <v>100.00004</v>
      </c>
      <c r="Y4" s="142"/>
      <c r="Z4" s="142"/>
      <c r="AA4" s="260">
        <v>1.428572</v>
      </c>
      <c r="AB4" s="142"/>
      <c r="AC4" s="142"/>
      <c r="AD4" s="142"/>
      <c r="AE4" s="261" t="str">
        <f>Page1!A45</f>
        <v>Require at Age</v>
      </c>
      <c r="AF4" s="142"/>
      <c r="AG4" s="142" t="s">
        <v>195</v>
      </c>
      <c r="AH4" s="142" t="s">
        <v>196</v>
      </c>
      <c r="AI4" s="142"/>
      <c r="AJ4" s="142"/>
      <c r="AK4" s="142"/>
      <c r="AL4" s="142" t="s">
        <v>195</v>
      </c>
      <c r="AM4" s="142" t="s">
        <v>196</v>
      </c>
      <c r="AN4" s="142"/>
      <c r="AO4" s="142"/>
      <c r="AP4" s="142"/>
      <c r="AQ4" s="142" t="s">
        <v>195</v>
      </c>
      <c r="AR4" s="142" t="s">
        <v>196</v>
      </c>
      <c r="AS4" s="262"/>
    </row>
    <row r="5" spans="1:4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261">
        <f>Page1!B46</f>
        <v>15</v>
      </c>
      <c r="AF5" s="142">
        <f>Page1!C46</f>
        <v>0</v>
      </c>
      <c r="AG5" s="142">
        <f t="shared" ref="AG5:AG16" si="0">$AE5-AF$3</f>
        <v>12</v>
      </c>
      <c r="AH5" s="263">
        <f>HLOOKUP(Page1!$D$38%,'Interest Inflation rate Factor'!$A$2:$R$52,AG5+1)</f>
        <v>2.2521915889608239</v>
      </c>
      <c r="AI5" s="263">
        <f t="shared" ref="AI5:AI16" si="1">AF5/AH5</f>
        <v>0</v>
      </c>
      <c r="AJ5" s="263"/>
      <c r="AK5" s="142">
        <f>Page1!D46</f>
        <v>0</v>
      </c>
      <c r="AL5" s="142">
        <f t="shared" ref="AL5:AL16" si="2">$AE5-AK$3</f>
        <v>3</v>
      </c>
      <c r="AM5" s="263">
        <f>HLOOKUP(Page1!$D$38%,'Interest Inflation rate Factor'!$A$2:$R$52,AL5+1)</f>
        <v>1.2250430000000001</v>
      </c>
      <c r="AN5" s="263">
        <f t="shared" ref="AN5:AN16" si="3">AK5/AM5</f>
        <v>0</v>
      </c>
      <c r="AO5" s="142"/>
      <c r="AP5" s="142">
        <f>Page1!E46</f>
        <v>0</v>
      </c>
      <c r="AQ5" s="142">
        <f t="shared" ref="AQ5:AQ16" si="4">$AE5-AP$3</f>
        <v>1</v>
      </c>
      <c r="AR5" s="263">
        <f>HLOOKUP(Page1!$D$38%,'Interest Inflation rate Factor'!$A$2:$R$52,AQ5+1)</f>
        <v>1.07</v>
      </c>
      <c r="AS5" s="264">
        <f t="shared" ref="AS5:AS16" si="5">AP5/AR5</f>
        <v>0</v>
      </c>
    </row>
    <row r="6" spans="1:4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261">
        <f>Page1!B47</f>
        <v>16</v>
      </c>
      <c r="AF6" s="142">
        <f>Page1!C47</f>
        <v>0</v>
      </c>
      <c r="AG6" s="142">
        <f t="shared" si="0"/>
        <v>13</v>
      </c>
      <c r="AH6" s="263">
        <f>HLOOKUP(Page1!$D$38%,'Interest Inflation rate Factor'!$A$2:$R$52,AG6+1)</f>
        <v>2.4098450001880818</v>
      </c>
      <c r="AI6" s="263">
        <f t="shared" si="1"/>
        <v>0</v>
      </c>
      <c r="AJ6" s="263"/>
      <c r="AK6" s="142">
        <f>Page1!D47</f>
        <v>0</v>
      </c>
      <c r="AL6" s="142">
        <f t="shared" si="2"/>
        <v>4</v>
      </c>
      <c r="AM6" s="263">
        <f>HLOOKUP(Page1!$D$38%,'Interest Inflation rate Factor'!$A$2:$R$52,AL6+1)</f>
        <v>1.3107960100000002</v>
      </c>
      <c r="AN6" s="263">
        <f t="shared" si="3"/>
        <v>0</v>
      </c>
      <c r="AO6" s="142"/>
      <c r="AP6" s="142">
        <f>Page1!E47</f>
        <v>0</v>
      </c>
      <c r="AQ6" s="142">
        <f t="shared" si="4"/>
        <v>2</v>
      </c>
      <c r="AR6" s="263">
        <f>HLOOKUP(Page1!$D$38%,'Interest Inflation rate Factor'!$A$2:$R$52,AQ6+1)</f>
        <v>1.1449</v>
      </c>
      <c r="AS6" s="264">
        <f t="shared" si="5"/>
        <v>0</v>
      </c>
    </row>
    <row r="7" spans="1:4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261">
        <f>Page1!B48</f>
        <v>17</v>
      </c>
      <c r="AF7" s="142">
        <f>Page1!C48</f>
        <v>0</v>
      </c>
      <c r="AG7" s="142">
        <f t="shared" si="0"/>
        <v>14</v>
      </c>
      <c r="AH7" s="263">
        <f>HLOOKUP(Page1!$D$38%,'Interest Inflation rate Factor'!$A$2:$R$52,AG7+1)</f>
        <v>2.5785341502012473</v>
      </c>
      <c r="AI7" s="263">
        <f t="shared" si="1"/>
        <v>0</v>
      </c>
      <c r="AJ7" s="263"/>
      <c r="AK7" s="142">
        <f>Page1!D48</f>
        <v>0</v>
      </c>
      <c r="AL7" s="142">
        <f t="shared" si="2"/>
        <v>5</v>
      </c>
      <c r="AM7" s="263">
        <f>HLOOKUP(Page1!$D$38%,'Interest Inflation rate Factor'!$A$2:$R$52,AL7+1)</f>
        <v>1.4025517307000002</v>
      </c>
      <c r="AN7" s="263">
        <f t="shared" si="3"/>
        <v>0</v>
      </c>
      <c r="AO7" s="142"/>
      <c r="AP7" s="142">
        <f>Page1!E48</f>
        <v>0</v>
      </c>
      <c r="AQ7" s="142">
        <f t="shared" si="4"/>
        <v>3</v>
      </c>
      <c r="AR7" s="263">
        <f>HLOOKUP(Page1!$D$38%,'Interest Inflation rate Factor'!$A$2:$R$52,AQ7+1)</f>
        <v>1.2250430000000001</v>
      </c>
      <c r="AS7" s="264">
        <f t="shared" si="5"/>
        <v>0</v>
      </c>
    </row>
    <row r="8" spans="1:4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261">
        <f>Page1!B49</f>
        <v>18</v>
      </c>
      <c r="AF8" s="142">
        <f>Page1!C49</f>
        <v>0</v>
      </c>
      <c r="AG8" s="142">
        <f t="shared" si="0"/>
        <v>15</v>
      </c>
      <c r="AH8" s="263">
        <f>HLOOKUP(Page1!$D$38%,'Interest Inflation rate Factor'!$A$2:$R$52,AG8+1)</f>
        <v>2.7590315407153345</v>
      </c>
      <c r="AI8" s="263">
        <f t="shared" si="1"/>
        <v>0</v>
      </c>
      <c r="AJ8" s="263"/>
      <c r="AK8" s="142">
        <f>Page1!D49</f>
        <v>0</v>
      </c>
      <c r="AL8" s="142">
        <f t="shared" si="2"/>
        <v>6</v>
      </c>
      <c r="AM8" s="263">
        <f>HLOOKUP(Page1!$D$38%,'Interest Inflation rate Factor'!$A$2:$R$52,AL8+1)</f>
        <v>1.5007303518490003</v>
      </c>
      <c r="AN8" s="263">
        <f t="shared" si="3"/>
        <v>0</v>
      </c>
      <c r="AO8" s="142"/>
      <c r="AP8" s="142">
        <f>Page1!E49</f>
        <v>0</v>
      </c>
      <c r="AQ8" s="142">
        <f t="shared" si="4"/>
        <v>4</v>
      </c>
      <c r="AR8" s="263">
        <f>HLOOKUP(Page1!$D$38%,'Interest Inflation rate Factor'!$A$2:$R$52,AQ8+1)</f>
        <v>1.3107960100000002</v>
      </c>
      <c r="AS8" s="264">
        <f t="shared" si="5"/>
        <v>0</v>
      </c>
    </row>
    <row r="9" spans="1:4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261">
        <f>Page1!B50</f>
        <v>19</v>
      </c>
      <c r="AF9" s="142">
        <f>Page1!C50</f>
        <v>0</v>
      </c>
      <c r="AG9" s="142">
        <f t="shared" si="0"/>
        <v>16</v>
      </c>
      <c r="AH9" s="263">
        <f>HLOOKUP(Page1!$D$38%,'Interest Inflation rate Factor'!$A$2:$R$52,AG9+1)</f>
        <v>2.952163748565408</v>
      </c>
      <c r="AI9" s="263">
        <f t="shared" si="1"/>
        <v>0</v>
      </c>
      <c r="AJ9" s="263"/>
      <c r="AK9" s="142">
        <f>Page1!D50</f>
        <v>0</v>
      </c>
      <c r="AL9" s="142">
        <f t="shared" si="2"/>
        <v>7</v>
      </c>
      <c r="AM9" s="263">
        <f>HLOOKUP(Page1!$D$38%,'Interest Inflation rate Factor'!$A$2:$R$52,AL9+1)</f>
        <v>1.6057814764784304</v>
      </c>
      <c r="AN9" s="263">
        <f t="shared" si="3"/>
        <v>0</v>
      </c>
      <c r="AO9" s="142"/>
      <c r="AP9" s="142">
        <f>Page1!E50</f>
        <v>0</v>
      </c>
      <c r="AQ9" s="142">
        <f t="shared" si="4"/>
        <v>5</v>
      </c>
      <c r="AR9" s="263">
        <f>HLOOKUP(Page1!$D$38%,'Interest Inflation rate Factor'!$A$2:$R$52,AQ9+1)</f>
        <v>1.4025517307000002</v>
      </c>
      <c r="AS9" s="264">
        <f t="shared" si="5"/>
        <v>0</v>
      </c>
    </row>
    <row r="10" spans="1:45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261">
        <f>Page1!B51</f>
        <v>20</v>
      </c>
      <c r="AF10" s="142">
        <f>Page1!C51</f>
        <v>0</v>
      </c>
      <c r="AG10" s="142">
        <f t="shared" si="0"/>
        <v>17</v>
      </c>
      <c r="AH10" s="263">
        <f>HLOOKUP(Page1!$D$38%,'Interest Inflation rate Factor'!$A$2:$R$52,AG10+1)</f>
        <v>3.1588152109649865</v>
      </c>
      <c r="AI10" s="263">
        <f t="shared" si="1"/>
        <v>0</v>
      </c>
      <c r="AJ10" s="263"/>
      <c r="AK10" s="142">
        <f>Page1!D51</f>
        <v>0</v>
      </c>
      <c r="AL10" s="142">
        <f t="shared" si="2"/>
        <v>8</v>
      </c>
      <c r="AM10" s="263">
        <f>HLOOKUP(Page1!$D$38%,'Interest Inflation rate Factor'!$A$2:$R$52,AL10+1)</f>
        <v>1.7181861798319205</v>
      </c>
      <c r="AN10" s="263">
        <f t="shared" si="3"/>
        <v>0</v>
      </c>
      <c r="AO10" s="142"/>
      <c r="AP10" s="142">
        <f>Page1!E51</f>
        <v>0</v>
      </c>
      <c r="AQ10" s="142">
        <f t="shared" si="4"/>
        <v>6</v>
      </c>
      <c r="AR10" s="263">
        <f>HLOOKUP(Page1!$D$38%,'Interest Inflation rate Factor'!$A$2:$R$52,AQ10+1)</f>
        <v>1.5007303518490003</v>
      </c>
      <c r="AS10" s="264">
        <f t="shared" si="5"/>
        <v>0</v>
      </c>
    </row>
    <row r="11" spans="1:4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261">
        <f>Page1!B52</f>
        <v>21</v>
      </c>
      <c r="AF11" s="142">
        <f>Page1!C52</f>
        <v>0</v>
      </c>
      <c r="AG11" s="142">
        <f t="shared" si="0"/>
        <v>18</v>
      </c>
      <c r="AH11" s="263">
        <f>HLOOKUP(Page1!$D$38%,'Interest Inflation rate Factor'!$A$2:$R$52,AG11+1)</f>
        <v>3.3799322757325356</v>
      </c>
      <c r="AI11" s="263">
        <f t="shared" si="1"/>
        <v>0</v>
      </c>
      <c r="AJ11" s="263"/>
      <c r="AK11" s="142">
        <f>Page1!D52</f>
        <v>0</v>
      </c>
      <c r="AL11" s="142">
        <f t="shared" si="2"/>
        <v>9</v>
      </c>
      <c r="AM11" s="263">
        <f>HLOOKUP(Page1!$D$38%,'Interest Inflation rate Factor'!$A$2:$R$52,AL11+1)</f>
        <v>1.8384592124201549</v>
      </c>
      <c r="AN11" s="263">
        <f t="shared" si="3"/>
        <v>0</v>
      </c>
      <c r="AO11" s="142"/>
      <c r="AP11" s="142">
        <f>Page1!E52</f>
        <v>0</v>
      </c>
      <c r="AQ11" s="142">
        <f t="shared" si="4"/>
        <v>7</v>
      </c>
      <c r="AR11" s="263">
        <f>HLOOKUP(Page1!$D$38%,'Interest Inflation rate Factor'!$A$2:$R$52,AQ11+1)</f>
        <v>1.6057814764784304</v>
      </c>
      <c r="AS11" s="264">
        <f t="shared" si="5"/>
        <v>0</v>
      </c>
    </row>
    <row r="12" spans="1:4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261">
        <f>Page1!B53</f>
        <v>30</v>
      </c>
      <c r="AF12" s="142">
        <f>Page1!C53</f>
        <v>0</v>
      </c>
      <c r="AG12" s="142">
        <f t="shared" si="0"/>
        <v>27</v>
      </c>
      <c r="AH12" s="263">
        <f>HLOOKUP(Page1!$D$38%,'Interest Inflation rate Factor'!$A$2:$R$52,AG12+1)</f>
        <v>6.2138676296766997</v>
      </c>
      <c r="AI12" s="263">
        <f t="shared" si="1"/>
        <v>0</v>
      </c>
      <c r="AJ12" s="263"/>
      <c r="AK12" s="142">
        <f>Page1!D53</f>
        <v>0</v>
      </c>
      <c r="AL12" s="142">
        <f t="shared" si="2"/>
        <v>18</v>
      </c>
      <c r="AM12" s="263">
        <f>HLOOKUP(Page1!$D$38%,'Interest Inflation rate Factor'!$A$2:$R$52,AL12+1)</f>
        <v>3.3799322757325356</v>
      </c>
      <c r="AN12" s="263">
        <f t="shared" si="3"/>
        <v>0</v>
      </c>
      <c r="AO12" s="142"/>
      <c r="AP12" s="142">
        <f>Page1!E53</f>
        <v>0</v>
      </c>
      <c r="AQ12" s="142">
        <f t="shared" si="4"/>
        <v>16</v>
      </c>
      <c r="AR12" s="263">
        <f>HLOOKUP(Page1!$D$38%,'Interest Inflation rate Factor'!$A$2:$R$52,AQ12+1)</f>
        <v>2.952163748565408</v>
      </c>
      <c r="AS12" s="264">
        <f t="shared" si="5"/>
        <v>0</v>
      </c>
    </row>
    <row r="13" spans="1:45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261">
        <f>Page1!B54</f>
        <v>15</v>
      </c>
      <c r="AF13" s="142">
        <f>Page1!C54</f>
        <v>0</v>
      </c>
      <c r="AG13" s="142">
        <f t="shared" si="0"/>
        <v>12</v>
      </c>
      <c r="AH13" s="263">
        <f>HLOOKUP(Page1!$D$38%,'Interest Inflation rate Factor'!$A$2:$R$52,AG13+1)</f>
        <v>2.2521915889608239</v>
      </c>
      <c r="AI13" s="263">
        <f t="shared" si="1"/>
        <v>0</v>
      </c>
      <c r="AJ13" s="263"/>
      <c r="AK13" s="142">
        <f>Page1!D54</f>
        <v>0</v>
      </c>
      <c r="AL13" s="142">
        <f t="shared" si="2"/>
        <v>3</v>
      </c>
      <c r="AM13" s="263">
        <f>HLOOKUP(Page1!$D$38%,'Interest Inflation rate Factor'!$A$2:$R$52,AL13+1)</f>
        <v>1.2250430000000001</v>
      </c>
      <c r="AN13" s="263">
        <f t="shared" si="3"/>
        <v>0</v>
      </c>
      <c r="AO13" s="142"/>
      <c r="AP13" s="142">
        <f>Page1!E54</f>
        <v>0</v>
      </c>
      <c r="AQ13" s="142">
        <f t="shared" si="4"/>
        <v>1</v>
      </c>
      <c r="AR13" s="263">
        <f>HLOOKUP(Page1!$D$38%,'Interest Inflation rate Factor'!$A$2:$R$52,AQ13+1)</f>
        <v>1.07</v>
      </c>
      <c r="AS13" s="264">
        <f t="shared" si="5"/>
        <v>0</v>
      </c>
    </row>
    <row r="14" spans="1:4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261">
        <f>Page1!B55</f>
        <v>20</v>
      </c>
      <c r="AF14" s="142">
        <f>Page1!C55</f>
        <v>0</v>
      </c>
      <c r="AG14" s="142">
        <f t="shared" si="0"/>
        <v>17</v>
      </c>
      <c r="AH14" s="263">
        <f>HLOOKUP(Page1!$D$38%,'Interest Inflation rate Factor'!$A$2:$R$52,AG14+1)</f>
        <v>3.1588152109649865</v>
      </c>
      <c r="AI14" s="263">
        <f t="shared" si="1"/>
        <v>0</v>
      </c>
      <c r="AJ14" s="263"/>
      <c r="AK14" s="142">
        <f>Page1!D55</f>
        <v>0</v>
      </c>
      <c r="AL14" s="142">
        <f t="shared" si="2"/>
        <v>8</v>
      </c>
      <c r="AM14" s="263">
        <f>HLOOKUP(Page1!$D$38%,'Interest Inflation rate Factor'!$A$2:$R$52,AL14+1)</f>
        <v>1.7181861798319205</v>
      </c>
      <c r="AN14" s="263">
        <f t="shared" si="3"/>
        <v>0</v>
      </c>
      <c r="AO14" s="142"/>
      <c r="AP14" s="142">
        <f>Page1!E55</f>
        <v>0</v>
      </c>
      <c r="AQ14" s="142">
        <f t="shared" si="4"/>
        <v>6</v>
      </c>
      <c r="AR14" s="263">
        <f>HLOOKUP(Page1!$D$38%,'Interest Inflation rate Factor'!$A$2:$R$52,AQ14+1)</f>
        <v>1.5007303518490003</v>
      </c>
      <c r="AS14" s="264">
        <f t="shared" si="5"/>
        <v>0</v>
      </c>
    </row>
    <row r="15" spans="1:45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261">
        <f>Page1!B56</f>
        <v>25</v>
      </c>
      <c r="AF15" s="142">
        <f>Page1!C56</f>
        <v>0</v>
      </c>
      <c r="AG15" s="142">
        <f t="shared" si="0"/>
        <v>22</v>
      </c>
      <c r="AH15" s="263">
        <f>HLOOKUP(Page1!$D$38%,'Interest Inflation rate Factor'!$A$2:$R$52,AG15+1)</f>
        <v>4.4304017411004279</v>
      </c>
      <c r="AI15" s="263">
        <f t="shared" si="1"/>
        <v>0</v>
      </c>
      <c r="AJ15" s="263"/>
      <c r="AK15" s="142">
        <f>Page1!D56</f>
        <v>0</v>
      </c>
      <c r="AL15" s="142">
        <f t="shared" si="2"/>
        <v>13</v>
      </c>
      <c r="AM15" s="263">
        <f>HLOOKUP(Page1!$D$38%,'Interest Inflation rate Factor'!$A$2:$R$52,AL15+1)</f>
        <v>2.4098450001880818</v>
      </c>
      <c r="AN15" s="263">
        <f t="shared" si="3"/>
        <v>0</v>
      </c>
      <c r="AO15" s="142"/>
      <c r="AP15" s="142">
        <f>Page1!E56</f>
        <v>0</v>
      </c>
      <c r="AQ15" s="142">
        <f t="shared" si="4"/>
        <v>11</v>
      </c>
      <c r="AR15" s="263">
        <f>HLOOKUP(Page1!$D$38%,'Interest Inflation rate Factor'!$A$2:$R$52,AQ15+1)</f>
        <v>2.1048519522998355</v>
      </c>
      <c r="AS15" s="264">
        <f t="shared" si="5"/>
        <v>0</v>
      </c>
    </row>
    <row r="16" spans="1:45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261">
        <f>Page1!B57</f>
        <v>30</v>
      </c>
      <c r="AF16" s="142">
        <f>Page1!C57</f>
        <v>0</v>
      </c>
      <c r="AG16" s="142">
        <f t="shared" si="0"/>
        <v>27</v>
      </c>
      <c r="AH16" s="263">
        <f>HLOOKUP(Page1!$D$38%,'Interest Inflation rate Factor'!$A$2:$R$52,AG16+1)</f>
        <v>6.2138676296766997</v>
      </c>
      <c r="AI16" s="263">
        <f t="shared" si="1"/>
        <v>0</v>
      </c>
      <c r="AJ16" s="263"/>
      <c r="AK16" s="142">
        <f>Page1!D57</f>
        <v>0</v>
      </c>
      <c r="AL16" s="142">
        <f t="shared" si="2"/>
        <v>18</v>
      </c>
      <c r="AM16" s="263">
        <f>HLOOKUP(Page1!$D$38%,'Interest Inflation rate Factor'!$A$2:$R$52,AL16+1)</f>
        <v>3.3799322757325356</v>
      </c>
      <c r="AN16" s="263">
        <f t="shared" si="3"/>
        <v>0</v>
      </c>
      <c r="AO16" s="142"/>
      <c r="AP16" s="142">
        <f>Page1!E57</f>
        <v>0</v>
      </c>
      <c r="AQ16" s="142">
        <f t="shared" si="4"/>
        <v>16</v>
      </c>
      <c r="AR16" s="263">
        <f>HLOOKUP(Page1!$D$38%,'Interest Inflation rate Factor'!$A$2:$R$52,AQ16+1)</f>
        <v>2.952163748565408</v>
      </c>
      <c r="AS16" s="264">
        <f t="shared" si="5"/>
        <v>0</v>
      </c>
    </row>
    <row r="17" spans="1:4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261"/>
      <c r="AF17" s="142"/>
      <c r="AG17" s="142"/>
      <c r="AH17" s="142"/>
      <c r="AI17" s="263">
        <f>SUM(AI5:AI16)</f>
        <v>0</v>
      </c>
      <c r="AJ17" s="142"/>
      <c r="AK17" s="142"/>
      <c r="AL17" s="142"/>
      <c r="AM17" s="142"/>
      <c r="AN17" s="263">
        <f>SUM(AN5:AN16)</f>
        <v>0</v>
      </c>
      <c r="AO17" s="142"/>
      <c r="AP17" s="142"/>
      <c r="AQ17" s="142"/>
      <c r="AR17" s="142"/>
      <c r="AS17" s="264">
        <f>SUM(AS5:AS16)</f>
        <v>0</v>
      </c>
    </row>
    <row r="18" spans="1:45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261" t="s">
        <v>197</v>
      </c>
      <c r="AF18" s="142"/>
      <c r="AG18" s="263">
        <f>AI17+AN17+AS17</f>
        <v>0</v>
      </c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262"/>
    </row>
    <row r="19" spans="1:45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265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7"/>
    </row>
    <row r="20" spans="1:45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255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</row>
    <row r="21" spans="1:45" ht="18" customHeight="1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268" t="s">
        <v>198</v>
      </c>
      <c r="AJ21" s="250"/>
      <c r="AK21" s="250" t="s">
        <v>199</v>
      </c>
      <c r="AL21" s="269"/>
      <c r="AM21" s="142"/>
      <c r="AN21" s="142"/>
      <c r="AO21" s="142"/>
      <c r="AP21" s="142"/>
      <c r="AQ21" s="142"/>
      <c r="AR21" s="142"/>
      <c r="AS21" s="142"/>
    </row>
    <row r="22" spans="1:45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270" t="s">
        <v>200</v>
      </c>
      <c r="AF22" s="258"/>
      <c r="AG22" s="271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9"/>
    </row>
    <row r="23" spans="1:45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261" t="str">
        <f>Page1!G41</f>
        <v xml:space="preserve">Planning </v>
      </c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262"/>
    </row>
    <row r="24" spans="1:45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261" t="str">
        <f>Page1!G42</f>
        <v>for Children's Marriage Expenses</v>
      </c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262"/>
    </row>
    <row r="25" spans="1:4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261" t="str">
        <f>Page1!G43</f>
        <v>Name</v>
      </c>
      <c r="AF25" s="142" t="str">
        <f>Page1!H43</f>
        <v>Rani</v>
      </c>
      <c r="AG25" s="142"/>
      <c r="AH25" s="142"/>
      <c r="AI25" s="142"/>
      <c r="AJ25" s="142"/>
      <c r="AK25" s="142" t="str">
        <f>Page1!I43</f>
        <v>Ram</v>
      </c>
      <c r="AL25" s="142"/>
      <c r="AM25" s="142"/>
      <c r="AN25" s="142"/>
      <c r="AO25" s="142"/>
      <c r="AP25" s="142" t="str">
        <f>Page1!J43</f>
        <v>Ratan</v>
      </c>
      <c r="AQ25" s="142"/>
      <c r="AR25" s="142"/>
      <c r="AS25" s="262"/>
    </row>
    <row r="26" spans="1:4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261" t="str">
        <f>Page1!G44</f>
        <v>Age</v>
      </c>
      <c r="AF26" s="142">
        <f>Page1!H44</f>
        <v>3</v>
      </c>
      <c r="AG26" s="142"/>
      <c r="AH26" s="142"/>
      <c r="AI26" s="142"/>
      <c r="AJ26" s="142"/>
      <c r="AK26" s="142">
        <f>Page1!I44</f>
        <v>12</v>
      </c>
      <c r="AL26" s="142"/>
      <c r="AM26" s="142"/>
      <c r="AN26" s="142"/>
      <c r="AO26" s="142"/>
      <c r="AP26" s="142">
        <f>Page1!J44</f>
        <v>14</v>
      </c>
      <c r="AQ26" s="142"/>
      <c r="AR26" s="142"/>
      <c r="AS26" s="262"/>
    </row>
    <row r="27" spans="1:4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261" t="str">
        <f>Page1!G45</f>
        <v>Require at Age</v>
      </c>
      <c r="AF27" s="142"/>
      <c r="AG27" s="142" t="s">
        <v>195</v>
      </c>
      <c r="AH27" s="142" t="s">
        <v>196</v>
      </c>
      <c r="AI27" s="142"/>
      <c r="AJ27" s="142"/>
      <c r="AK27" s="142"/>
      <c r="AL27" s="142" t="s">
        <v>195</v>
      </c>
      <c r="AM27" s="142" t="s">
        <v>196</v>
      </c>
      <c r="AN27" s="142"/>
      <c r="AO27" s="142"/>
      <c r="AP27" s="142"/>
      <c r="AQ27" s="142" t="s">
        <v>195</v>
      </c>
      <c r="AR27" s="142" t="s">
        <v>196</v>
      </c>
      <c r="AS27" s="262"/>
    </row>
    <row r="28" spans="1:4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261">
        <f>Page1!G46</f>
        <v>21</v>
      </c>
      <c r="AF28" s="142">
        <f>Page1!H46</f>
        <v>0</v>
      </c>
      <c r="AG28" s="142">
        <f t="shared" ref="AG28:AG30" si="6">$AE28-AF$3</f>
        <v>18</v>
      </c>
      <c r="AH28" s="263">
        <f>HLOOKUP(Page1!$D$38%,'Interest Inflation rate Factor'!$A$2:$R$52,AG28+1)</f>
        <v>3.3799322757325356</v>
      </c>
      <c r="AI28" s="263">
        <f t="shared" ref="AI28:AI30" si="7">AF28/AH28</f>
        <v>0</v>
      </c>
      <c r="AJ28" s="142"/>
      <c r="AK28" s="142">
        <f>Page1!I46</f>
        <v>0</v>
      </c>
      <c r="AL28" s="142">
        <f t="shared" ref="AL28:AL30" si="8">$AE28-AK$3</f>
        <v>9</v>
      </c>
      <c r="AM28" s="263">
        <f>HLOOKUP(Page1!$D$38%,'Interest Inflation rate Factor'!$A$2:$R$52,AL28+1)</f>
        <v>1.8384592124201549</v>
      </c>
      <c r="AN28" s="263">
        <f t="shared" ref="AN28:AN30" si="9">AK28/AM28</f>
        <v>0</v>
      </c>
      <c r="AO28" s="142"/>
      <c r="AP28" s="142">
        <f>Page1!J46</f>
        <v>0</v>
      </c>
      <c r="AQ28" s="142">
        <f t="shared" ref="AQ28:AQ30" si="10">$AE28-AP$3</f>
        <v>7</v>
      </c>
      <c r="AR28" s="263">
        <f>HLOOKUP(Page1!$D$38%,'Interest Inflation rate Factor'!$A$2:$R$52,AQ28+1)</f>
        <v>1.6057814764784304</v>
      </c>
      <c r="AS28" s="264">
        <f t="shared" ref="AS28:AS30" si="11">AP28/AR28</f>
        <v>0</v>
      </c>
    </row>
    <row r="29" spans="1:4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261">
        <f>Page1!G47</f>
        <v>23</v>
      </c>
      <c r="AF29" s="142">
        <f>Page1!H47</f>
        <v>0</v>
      </c>
      <c r="AG29" s="142">
        <f t="shared" si="6"/>
        <v>20</v>
      </c>
      <c r="AH29" s="263">
        <f>HLOOKUP(Page1!$D$38%,'Interest Inflation rate Factor'!$A$2:$R$52,AG29+1)</f>
        <v>3.8696844624861804</v>
      </c>
      <c r="AI29" s="263">
        <f t="shared" si="7"/>
        <v>0</v>
      </c>
      <c r="AJ29" s="142"/>
      <c r="AK29" s="142">
        <f>Page1!I47</f>
        <v>0</v>
      </c>
      <c r="AL29" s="142">
        <f t="shared" si="8"/>
        <v>11</v>
      </c>
      <c r="AM29" s="263">
        <f>HLOOKUP(Page1!$D$38%,'Interest Inflation rate Factor'!$A$2:$R$52,AL29+1)</f>
        <v>2.1048519522998355</v>
      </c>
      <c r="AN29" s="263">
        <f t="shared" si="9"/>
        <v>0</v>
      </c>
      <c r="AO29" s="142"/>
      <c r="AP29" s="142">
        <f>Page1!J47</f>
        <v>0</v>
      </c>
      <c r="AQ29" s="142">
        <f t="shared" si="10"/>
        <v>9</v>
      </c>
      <c r="AR29" s="263">
        <f>HLOOKUP(Page1!$D$38%,'Interest Inflation rate Factor'!$A$2:$R$52,AQ29+1)</f>
        <v>1.8384592124201549</v>
      </c>
      <c r="AS29" s="264">
        <f t="shared" si="11"/>
        <v>0</v>
      </c>
    </row>
    <row r="30" spans="1:45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261">
        <f>Page1!G48</f>
        <v>23</v>
      </c>
      <c r="AF30" s="142">
        <f>Page1!H48</f>
        <v>0</v>
      </c>
      <c r="AG30" s="142">
        <f t="shared" si="6"/>
        <v>20</v>
      </c>
      <c r="AH30" s="263">
        <f>HLOOKUP(Page1!$D$38%,'Interest Inflation rate Factor'!$A$2:$R$52,AG30+1)</f>
        <v>3.8696844624861804</v>
      </c>
      <c r="AI30" s="263">
        <f t="shared" si="7"/>
        <v>0</v>
      </c>
      <c r="AJ30" s="142"/>
      <c r="AK30" s="142">
        <f>Page1!I48</f>
        <v>0</v>
      </c>
      <c r="AL30" s="142">
        <f t="shared" si="8"/>
        <v>11</v>
      </c>
      <c r="AM30" s="263">
        <f>HLOOKUP(Page1!$D$38%,'Interest Inflation rate Factor'!$A$2:$R$52,AL30+1)</f>
        <v>2.1048519522998355</v>
      </c>
      <c r="AN30" s="263">
        <f t="shared" si="9"/>
        <v>0</v>
      </c>
      <c r="AO30" s="142"/>
      <c r="AP30" s="142">
        <f>Page1!J48</f>
        <v>0</v>
      </c>
      <c r="AQ30" s="142">
        <f t="shared" si="10"/>
        <v>9</v>
      </c>
      <c r="AR30" s="263">
        <f>HLOOKUP(Page1!$D$38%,'Interest Inflation rate Factor'!$A$2:$R$52,AQ30+1)</f>
        <v>1.8384592124201549</v>
      </c>
      <c r="AS30" s="264">
        <f t="shared" si="11"/>
        <v>0</v>
      </c>
    </row>
    <row r="31" spans="1:4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261"/>
      <c r="AF31" s="142"/>
      <c r="AG31" s="142"/>
      <c r="AH31" s="142"/>
      <c r="AI31" s="263">
        <f>SUM(AI28:AI30)</f>
        <v>0</v>
      </c>
      <c r="AJ31" s="142"/>
      <c r="AK31" s="142"/>
      <c r="AL31" s="142"/>
      <c r="AM31" s="142"/>
      <c r="AN31" s="263">
        <f>SUM(AN28:AN30)</f>
        <v>0</v>
      </c>
      <c r="AO31" s="142"/>
      <c r="AP31" s="142"/>
      <c r="AQ31" s="142"/>
      <c r="AR31" s="142"/>
      <c r="AS31" s="264">
        <f>SUM(AS28:AS30)</f>
        <v>0</v>
      </c>
    </row>
    <row r="32" spans="1:4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261" t="s">
        <v>197</v>
      </c>
      <c r="AF32" s="142"/>
      <c r="AG32" s="263">
        <f>AI31+AN31+AS31</f>
        <v>0</v>
      </c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262"/>
    </row>
    <row r="33" spans="1:45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265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7"/>
    </row>
    <row r="34" spans="1:4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</row>
    <row r="35" spans="1:4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</row>
    <row r="36" spans="1:4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</row>
    <row r="37" spans="1:4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</row>
    <row r="38" spans="1:4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</row>
    <row r="39" spans="1:45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</row>
    <row r="40" spans="1:45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</row>
    <row r="41" spans="1:45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</row>
    <row r="42" spans="1:45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1:45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</row>
    <row r="44" spans="1:45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</row>
    <row r="45" spans="1:45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</row>
    <row r="46" spans="1:45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</row>
    <row r="47" spans="1:45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</row>
    <row r="48" spans="1:45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</row>
    <row r="49" spans="1:45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</row>
    <row r="50" spans="1:45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</row>
    <row r="51" spans="1:4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</row>
    <row r="52" spans="1:45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</row>
    <row r="53" spans="1:45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</row>
    <row r="54" spans="1:45">
      <c r="A54" s="142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</row>
    <row r="55" spans="1:45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</row>
    <row r="56" spans="1:45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</row>
    <row r="57" spans="1:45">
      <c r="A57" s="14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</row>
    <row r="58" spans="1:45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</row>
    <row r="59" spans="1:45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</row>
    <row r="60" spans="1:45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</row>
    <row r="61" spans="1:45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</row>
    <row r="62" spans="1:45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</row>
    <row r="63" spans="1:45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</row>
    <row r="64" spans="1:45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</row>
    <row r="65" spans="1:4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</row>
    <row r="66" spans="1:45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</row>
    <row r="67" spans="1:45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</row>
    <row r="68" spans="1:45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</row>
    <row r="69" spans="1:45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</row>
    <row r="70" spans="1:45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</row>
    <row r="71" spans="1:45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</row>
    <row r="72" spans="1:45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</row>
    <row r="73" spans="1:45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</row>
    <row r="74" spans="1:45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</row>
    <row r="75" spans="1:4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</row>
    <row r="76" spans="1:45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</row>
    <row r="77" spans="1:45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</row>
    <row r="78" spans="1:45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</row>
    <row r="79" spans="1:45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</row>
    <row r="80" spans="1:45">
      <c r="A80" s="142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</row>
    <row r="81" spans="1:45">
      <c r="A81" s="142"/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</row>
    <row r="82" spans="1:45">
      <c r="A82" s="142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</row>
    <row r="83" spans="1:45">
      <c r="A83" s="142"/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</row>
    <row r="84" spans="1:45">
      <c r="A84" s="142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</row>
    <row r="85" spans="1:45">
      <c r="A85" s="142"/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</row>
    <row r="86" spans="1:45">
      <c r="A86" s="142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</row>
    <row r="87" spans="1:45">
      <c r="A87" s="142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</row>
    <row r="88" spans="1:45">
      <c r="A88" s="142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</row>
    <row r="89" spans="1:45">
      <c r="A89" s="142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</row>
    <row r="90" spans="1:45">
      <c r="A90" s="142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</row>
    <row r="91" spans="1:45">
      <c r="A91" s="142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</row>
    <row r="92" spans="1:45">
      <c r="A92" s="142"/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</row>
    <row r="93" spans="1:45">
      <c r="A93" s="142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</row>
    <row r="94" spans="1:45">
      <c r="A94" s="142"/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</row>
    <row r="95" spans="1:45">
      <c r="A95" s="142"/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</row>
    <row r="96" spans="1:45">
      <c r="A96" s="142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</row>
    <row r="97" spans="1:45">
      <c r="A97" s="142"/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</row>
    <row r="98" spans="1:45">
      <c r="A98" s="142"/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</row>
    <row r="99" spans="1:45">
      <c r="A99" s="142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</row>
    <row r="100" spans="1:45">
      <c r="A100" s="142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</row>
    <row r="101" spans="1:45">
      <c r="A101" s="142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</row>
    <row r="102" spans="1:45">
      <c r="A102" s="142"/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</row>
    <row r="103" spans="1:45">
      <c r="A103" s="142"/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</row>
    <row r="104" spans="1:45">
      <c r="A104" s="142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</row>
    <row r="105" spans="1:45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</row>
    <row r="106" spans="1:45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</row>
    <row r="107" spans="1:45">
      <c r="A107" s="142"/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</row>
    <row r="108" spans="1:45">
      <c r="A108" s="142"/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</row>
    <row r="109" spans="1:45">
      <c r="A109" s="142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</row>
    <row r="110" spans="1:45">
      <c r="A110" s="142"/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</row>
    <row r="111" spans="1:45">
      <c r="A111" s="142"/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</row>
    <row r="112" spans="1:45">
      <c r="A112" s="142"/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</row>
    <row r="113" spans="1:45">
      <c r="A113" s="142"/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</row>
    <row r="114" spans="1:45">
      <c r="A114" s="142"/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</row>
    <row r="115" spans="1:45">
      <c r="A115" s="142"/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</row>
    <row r="116" spans="1:45">
      <c r="A116" s="142"/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</row>
    <row r="117" spans="1:45">
      <c r="A117" s="142"/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</row>
    <row r="118" spans="1:45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</row>
    <row r="119" spans="1:45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</row>
    <row r="120" spans="1:45">
      <c r="A120" s="142"/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</row>
    <row r="121" spans="1:45">
      <c r="A121" s="142"/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</row>
    <row r="122" spans="1:45">
      <c r="A122" s="142"/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</row>
    <row r="123" spans="1:45">
      <c r="A123" s="142"/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</row>
    <row r="124" spans="1:45">
      <c r="A124" s="142"/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</row>
    <row r="125" spans="1:45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</row>
    <row r="126" spans="1:45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</row>
    <row r="127" spans="1:45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</row>
    <row r="128" spans="1:45">
      <c r="A128" s="142"/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</row>
    <row r="129" spans="1:45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</row>
    <row r="130" spans="1:45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</row>
    <row r="131" spans="1:45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</row>
    <row r="132" spans="1:45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</row>
    <row r="133" spans="1:45">
      <c r="A133" s="142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</row>
    <row r="134" spans="1:45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</row>
    <row r="135" spans="1:45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</row>
    <row r="136" spans="1:45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</row>
    <row r="137" spans="1:45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</row>
    <row r="138" spans="1:45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</row>
    <row r="139" spans="1:45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</row>
    <row r="140" spans="1:45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</row>
    <row r="141" spans="1:45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</row>
    <row r="142" spans="1:45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</row>
    <row r="143" spans="1:45">
      <c r="A143" s="142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</row>
    <row r="144" spans="1:45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</row>
    <row r="145" spans="1:45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</row>
    <row r="146" spans="1:45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</row>
    <row r="147" spans="1:4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</row>
    <row r="148" spans="1:45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</row>
    <row r="149" spans="1:45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</row>
    <row r="150" spans="1:45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</row>
    <row r="151" spans="1:45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</row>
    <row r="152" spans="1:45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</row>
    <row r="153" spans="1:45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</row>
    <row r="154" spans="1:45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</row>
    <row r="155" spans="1:45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</row>
    <row r="156" spans="1:45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</row>
    <row r="157" spans="1:45">
      <c r="A157" s="142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</row>
    <row r="158" spans="1:45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</row>
    <row r="159" spans="1:45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</row>
    <row r="160" spans="1:45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</row>
    <row r="161" spans="1:45">
      <c r="A161" s="142"/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</row>
    <row r="162" spans="1:45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</row>
    <row r="163" spans="1:45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</row>
    <row r="164" spans="1:45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</row>
    <row r="165" spans="1:45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</row>
    <row r="166" spans="1:45">
      <c r="A166" s="142"/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</row>
    <row r="167" spans="1:45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</row>
    <row r="168" spans="1:45">
      <c r="A168" s="142"/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</row>
    <row r="169" spans="1:45">
      <c r="A169" s="142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</row>
    <row r="170" spans="1:45">
      <c r="A170" s="142"/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</row>
    <row r="171" spans="1:45">
      <c r="A171" s="142"/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</row>
    <row r="172" spans="1:45">
      <c r="A172" s="142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</row>
    <row r="173" spans="1:45">
      <c r="A173" s="142"/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142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</row>
    <row r="174" spans="1:45">
      <c r="A174" s="142"/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</row>
    <row r="175" spans="1:45">
      <c r="A175" s="142"/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</row>
    <row r="176" spans="1:45">
      <c r="A176" s="142"/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</row>
    <row r="177" spans="1:45">
      <c r="A177" s="142"/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  <c r="AG177" s="142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</row>
    <row r="178" spans="1:45">
      <c r="A178" s="142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</row>
    <row r="179" spans="1:45">
      <c r="A179" s="142"/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</row>
    <row r="180" spans="1:45">
      <c r="A180" s="142"/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</row>
    <row r="181" spans="1:45">
      <c r="A181" s="142"/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</row>
    <row r="182" spans="1:45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</row>
    <row r="183" spans="1:45">
      <c r="A183" s="142"/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</row>
    <row r="184" spans="1:45">
      <c r="A184" s="142"/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</row>
    <row r="185" spans="1:45">
      <c r="A185" s="142"/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</row>
    <row r="186" spans="1:45">
      <c r="A186" s="142"/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</row>
    <row r="187" spans="1:45">
      <c r="A187" s="142"/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</row>
    <row r="188" spans="1:45">
      <c r="A188" s="142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</row>
    <row r="189" spans="1:45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</row>
    <row r="190" spans="1:45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</row>
    <row r="191" spans="1:45">
      <c r="A191" s="142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</row>
    <row r="192" spans="1:45">
      <c r="A192" s="142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</row>
    <row r="193" spans="1:45">
      <c r="A193" s="142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</row>
    <row r="194" spans="1:45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</row>
    <row r="195" spans="1:45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</row>
    <row r="196" spans="1:45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</row>
    <row r="197" spans="1:45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</row>
    <row r="198" spans="1:45">
      <c r="A198" s="142"/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</row>
    <row r="199" spans="1:45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</row>
    <row r="200" spans="1:45">
      <c r="A200" s="142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  <c r="AG200" s="142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</row>
    <row r="201" spans="1:45">
      <c r="A201" s="142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  <c r="AG201" s="142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</row>
    <row r="202" spans="1:45">
      <c r="A202" s="142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</row>
    <row r="203" spans="1:45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</row>
    <row r="204" spans="1:45">
      <c r="A204" s="142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  <c r="AG204" s="142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</row>
    <row r="205" spans="1:45">
      <c r="A205" s="142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42"/>
      <c r="AC205" s="142"/>
      <c r="AD205" s="142"/>
      <c r="AE205" s="142"/>
      <c r="AF205" s="142"/>
      <c r="AG205" s="142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</row>
    <row r="206" spans="1:45">
      <c r="A206" s="142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42"/>
      <c r="AC206" s="142"/>
      <c r="AD206" s="142"/>
      <c r="AE206" s="142"/>
      <c r="AF206" s="142"/>
      <c r="AG206" s="142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</row>
    <row r="207" spans="1:45">
      <c r="A207" s="142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42"/>
      <c r="AC207" s="142"/>
      <c r="AD207" s="142"/>
      <c r="AE207" s="142"/>
      <c r="AF207" s="142"/>
      <c r="AG207" s="142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</row>
    <row r="208" spans="1:45">
      <c r="A208" s="142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  <c r="AG208" s="142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</row>
    <row r="209" spans="1:45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  <c r="AG209" s="142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</row>
    <row r="210" spans="1:45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  <c r="AG210" s="142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</row>
    <row r="211" spans="1:45">
      <c r="A211" s="142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</row>
    <row r="212" spans="1:45">
      <c r="A212" s="142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</row>
    <row r="213" spans="1:45">
      <c r="A213" s="142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  <c r="AG213" s="142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</row>
    <row r="214" spans="1:45">
      <c r="A214" s="142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</row>
    <row r="215" spans="1:45">
      <c r="A215" s="142"/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</row>
    <row r="216" spans="1:45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</row>
    <row r="217" spans="1:45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  <c r="AG217" s="142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</row>
    <row r="218" spans="1:45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</row>
    <row r="219" spans="1:45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2"/>
      <c r="AD219" s="142"/>
      <c r="AE219" s="142"/>
      <c r="AF219" s="142"/>
      <c r="AG219" s="142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</row>
    <row r="220" spans="1:45">
      <c r="A220" s="142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2"/>
      <c r="AD220" s="142"/>
      <c r="AE220" s="142"/>
      <c r="AF220" s="142"/>
      <c r="AG220" s="142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</row>
    <row r="221" spans="1:45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2"/>
      <c r="AD221" s="142"/>
      <c r="AE221" s="142"/>
      <c r="AF221" s="142"/>
      <c r="AG221" s="142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</row>
    <row r="222" spans="1:45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</row>
    <row r="223" spans="1:45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2"/>
      <c r="AD223" s="142"/>
      <c r="AE223" s="142"/>
      <c r="AF223" s="142"/>
      <c r="AG223" s="142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</row>
    <row r="224" spans="1:45">
      <c r="A224" s="142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</row>
    <row r="225" spans="1:45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2"/>
      <c r="AD225" s="142"/>
      <c r="AE225" s="142"/>
      <c r="AF225" s="142"/>
      <c r="AG225" s="142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</row>
    <row r="226" spans="1:45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</row>
    <row r="227" spans="1:45">
      <c r="A227" s="142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2"/>
      <c r="AD227" s="142"/>
      <c r="AE227" s="142"/>
      <c r="AF227" s="142"/>
      <c r="AG227" s="142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</row>
    <row r="228" spans="1:45">
      <c r="A228" s="142"/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2"/>
      <c r="AD228" s="142"/>
      <c r="AE228" s="142"/>
      <c r="AF228" s="142"/>
      <c r="AG228" s="142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</row>
    <row r="229" spans="1:45">
      <c r="A229" s="142"/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2"/>
      <c r="AD229" s="142"/>
      <c r="AE229" s="142"/>
      <c r="AF229" s="142"/>
      <c r="AG229" s="142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</row>
    <row r="230" spans="1:45">
      <c r="A230" s="142"/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2"/>
      <c r="AD230" s="142"/>
      <c r="AE230" s="142"/>
      <c r="AF230" s="142"/>
      <c r="AG230" s="142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</row>
    <row r="231" spans="1:45">
      <c r="A231" s="142"/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2"/>
      <c r="AD231" s="142"/>
      <c r="AE231" s="142"/>
      <c r="AF231" s="142"/>
      <c r="AG231" s="142"/>
      <c r="AH231" s="142"/>
      <c r="AI231" s="142"/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</row>
    <row r="232" spans="1:45">
      <c r="A232" s="142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53"/>
  <sheetViews>
    <sheetView workbookViewId="0"/>
  </sheetViews>
  <sheetFormatPr defaultColWidth="12.6328125" defaultRowHeight="15" customHeight="1"/>
  <cols>
    <col min="1" max="1" width="2.36328125" customWidth="1"/>
    <col min="2" max="5" width="5" customWidth="1"/>
    <col min="6" max="15" width="5.7265625" customWidth="1"/>
    <col min="16" max="18" width="6.453125" customWidth="1"/>
    <col min="19" max="19" width="2.90625" customWidth="1"/>
    <col min="20" max="21" width="3.453125" customWidth="1"/>
    <col min="22" max="23" width="4.26953125" customWidth="1"/>
    <col min="24" max="26" width="4.36328125" customWidth="1"/>
    <col min="27" max="27" width="5.26953125" customWidth="1"/>
    <col min="28" max="28" width="5" customWidth="1"/>
    <col min="29" max="30" width="5.08984375" customWidth="1"/>
  </cols>
  <sheetData>
    <row r="1" spans="1:30" ht="24.75" customHeight="1">
      <c r="A1" s="272" t="s">
        <v>201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63"/>
      <c r="T1" s="163"/>
      <c r="U1" s="272"/>
      <c r="V1" s="163"/>
      <c r="W1" s="163"/>
      <c r="X1" s="163"/>
      <c r="Y1" s="163"/>
      <c r="Z1" s="163"/>
      <c r="AA1" s="163"/>
      <c r="AB1" s="163"/>
      <c r="AC1" s="274"/>
      <c r="AD1" s="274"/>
    </row>
    <row r="2" spans="1:30" ht="15.6">
      <c r="A2" s="275" t="s">
        <v>105</v>
      </c>
      <c r="B2" s="276">
        <v>0.03</v>
      </c>
      <c r="C2" s="276">
        <v>3.5000000000000003E-2</v>
      </c>
      <c r="D2" s="276">
        <v>0.04</v>
      </c>
      <c r="E2" s="276">
        <v>4.4999999999999998E-2</v>
      </c>
      <c r="F2" s="276">
        <v>0.05</v>
      </c>
      <c r="G2" s="276">
        <v>5.5E-2</v>
      </c>
      <c r="H2" s="276">
        <v>0.06</v>
      </c>
      <c r="I2" s="276">
        <v>6.5000000000000002E-2</v>
      </c>
      <c r="J2" s="276">
        <v>7.0000000000000007E-2</v>
      </c>
      <c r="K2" s="276">
        <v>7.4999999999999997E-2</v>
      </c>
      <c r="L2" s="276">
        <v>0.08</v>
      </c>
      <c r="M2" s="276">
        <v>8.5000000000000006E-2</v>
      </c>
      <c r="N2" s="276">
        <v>9.0000000000000094E-2</v>
      </c>
      <c r="O2" s="276">
        <v>9.5000000000000098E-2</v>
      </c>
      <c r="P2" s="276">
        <v>0.1</v>
      </c>
      <c r="Q2" s="276">
        <v>0.105</v>
      </c>
      <c r="R2" s="276">
        <v>0.11</v>
      </c>
      <c r="S2" s="275"/>
      <c r="T2" s="277"/>
      <c r="U2" s="275"/>
      <c r="V2" s="277"/>
      <c r="W2" s="277"/>
      <c r="X2" s="277"/>
      <c r="Y2" s="277"/>
      <c r="Z2" s="277"/>
      <c r="AA2" s="277"/>
      <c r="AB2" s="277"/>
      <c r="AC2" s="277"/>
      <c r="AD2" s="277"/>
    </row>
    <row r="3" spans="1:30" ht="15.6">
      <c r="A3" s="274">
        <v>1</v>
      </c>
      <c r="B3" s="278">
        <f t="shared" ref="B3:R3" si="0">1+(1*B2)</f>
        <v>1.03</v>
      </c>
      <c r="C3" s="278">
        <f t="shared" si="0"/>
        <v>1.0349999999999999</v>
      </c>
      <c r="D3" s="278">
        <f t="shared" si="0"/>
        <v>1.04</v>
      </c>
      <c r="E3" s="278">
        <f t="shared" si="0"/>
        <v>1.0449999999999999</v>
      </c>
      <c r="F3" s="278">
        <f t="shared" si="0"/>
        <v>1.05</v>
      </c>
      <c r="G3" s="278">
        <f t="shared" si="0"/>
        <v>1.0549999999999999</v>
      </c>
      <c r="H3" s="278">
        <f t="shared" si="0"/>
        <v>1.06</v>
      </c>
      <c r="I3" s="278">
        <f t="shared" si="0"/>
        <v>1.0649999999999999</v>
      </c>
      <c r="J3" s="278">
        <f t="shared" si="0"/>
        <v>1.07</v>
      </c>
      <c r="K3" s="278">
        <f t="shared" si="0"/>
        <v>1.075</v>
      </c>
      <c r="L3" s="278">
        <f t="shared" si="0"/>
        <v>1.08</v>
      </c>
      <c r="M3" s="278">
        <f t="shared" si="0"/>
        <v>1.085</v>
      </c>
      <c r="N3" s="278">
        <f t="shared" si="0"/>
        <v>1.0900000000000001</v>
      </c>
      <c r="O3" s="278">
        <f t="shared" si="0"/>
        <v>1.0950000000000002</v>
      </c>
      <c r="P3" s="278">
        <f t="shared" si="0"/>
        <v>1.1000000000000001</v>
      </c>
      <c r="Q3" s="278">
        <f t="shared" si="0"/>
        <v>1.105</v>
      </c>
      <c r="R3" s="278">
        <f t="shared" si="0"/>
        <v>1.1100000000000001</v>
      </c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9"/>
      <c r="AD3" s="274"/>
    </row>
    <row r="4" spans="1:30" ht="15.6">
      <c r="A4" s="274">
        <v>2</v>
      </c>
      <c r="B4" s="278">
        <f t="shared" ref="B4:B52" si="1">B3+(B3*$B$2)</f>
        <v>1.0609</v>
      </c>
      <c r="C4" s="278">
        <f t="shared" ref="C4:C52" si="2">C3+(C3*$C$2)</f>
        <v>1.0712249999999999</v>
      </c>
      <c r="D4" s="278">
        <f t="shared" ref="D4:D52" si="3">D3+(D3*$D$2)</f>
        <v>1.0816000000000001</v>
      </c>
      <c r="E4" s="278">
        <f t="shared" ref="E4:E52" si="4">E3+(E3*$E$2)</f>
        <v>1.092025</v>
      </c>
      <c r="F4" s="278">
        <f t="shared" ref="F4:F52" si="5">F3+(F3*$F$2)</f>
        <v>1.1025</v>
      </c>
      <c r="G4" s="278">
        <f t="shared" ref="G4:G52" si="6">G3+(G3*$G$2)</f>
        <v>1.1130249999999999</v>
      </c>
      <c r="H4" s="278">
        <f t="shared" ref="H4:H52" si="7">H3+(H3*$H$2)</f>
        <v>1.1236000000000002</v>
      </c>
      <c r="I4" s="278">
        <f t="shared" ref="I4:I52" si="8">I3+(I3*$I$2)</f>
        <v>1.134225</v>
      </c>
      <c r="J4" s="278">
        <f t="shared" ref="J4:J52" si="9">J3+(J3*$J$2)</f>
        <v>1.1449</v>
      </c>
      <c r="K4" s="278">
        <f t="shared" ref="K4:K52" si="10">K3+(K3*$K$2)</f>
        <v>1.1556249999999999</v>
      </c>
      <c r="L4" s="278">
        <f t="shared" ref="L4:L52" si="11">L3+(L3*$L$2)</f>
        <v>1.1664000000000001</v>
      </c>
      <c r="M4" s="278">
        <f t="shared" ref="M4:M52" si="12">M3+(M3*$M$2)</f>
        <v>1.177225</v>
      </c>
      <c r="N4" s="278">
        <f t="shared" ref="N4:N52" si="13">N3+N3*$N$2</f>
        <v>1.1881000000000002</v>
      </c>
      <c r="O4" s="278">
        <f t="shared" ref="O4:O52" si="14">O3+(O3*$O$2)</f>
        <v>1.1990250000000002</v>
      </c>
      <c r="P4" s="278">
        <f t="shared" ref="P4:P52" si="15">P3+P3*$P$2</f>
        <v>1.2100000000000002</v>
      </c>
      <c r="Q4" s="278">
        <f t="shared" ref="Q4:Q52" si="16">Q3+(Q3*$Q$2)</f>
        <v>1.221025</v>
      </c>
      <c r="R4" s="278">
        <f t="shared" ref="R4:R52" si="17">R3+R3*$R$2</f>
        <v>1.2321000000000002</v>
      </c>
      <c r="S4" s="274"/>
      <c r="T4" s="274"/>
      <c r="U4" s="274"/>
      <c r="V4" s="279"/>
      <c r="W4" s="279"/>
      <c r="X4" s="279"/>
      <c r="Y4" s="279"/>
      <c r="Z4" s="279"/>
      <c r="AA4" s="279"/>
      <c r="AB4" s="279"/>
      <c r="AC4" s="279"/>
      <c r="AD4" s="279"/>
    </row>
    <row r="5" spans="1:30" ht="15.6">
      <c r="A5" s="274">
        <v>3</v>
      </c>
      <c r="B5" s="278">
        <f t="shared" si="1"/>
        <v>1.092727</v>
      </c>
      <c r="C5" s="278">
        <f t="shared" si="2"/>
        <v>1.108717875</v>
      </c>
      <c r="D5" s="278">
        <f t="shared" si="3"/>
        <v>1.1248640000000001</v>
      </c>
      <c r="E5" s="278">
        <f t="shared" si="4"/>
        <v>1.141166125</v>
      </c>
      <c r="F5" s="278">
        <f t="shared" si="5"/>
        <v>1.1576250000000001</v>
      </c>
      <c r="G5" s="278">
        <f t="shared" si="6"/>
        <v>1.174241375</v>
      </c>
      <c r="H5" s="278">
        <f t="shared" si="7"/>
        <v>1.1910160000000001</v>
      </c>
      <c r="I5" s="278">
        <f t="shared" si="8"/>
        <v>1.2079496250000001</v>
      </c>
      <c r="J5" s="278">
        <f t="shared" si="9"/>
        <v>1.2250430000000001</v>
      </c>
      <c r="K5" s="278">
        <f t="shared" si="10"/>
        <v>1.2422968749999999</v>
      </c>
      <c r="L5" s="278">
        <f t="shared" si="11"/>
        <v>1.2597120000000002</v>
      </c>
      <c r="M5" s="278">
        <f t="shared" si="12"/>
        <v>1.277289125</v>
      </c>
      <c r="N5" s="278">
        <f t="shared" si="13"/>
        <v>1.2950290000000002</v>
      </c>
      <c r="O5" s="278">
        <f t="shared" si="14"/>
        <v>1.3129323750000004</v>
      </c>
      <c r="P5" s="278">
        <f t="shared" si="15"/>
        <v>1.3310000000000002</v>
      </c>
      <c r="Q5" s="278">
        <f t="shared" si="16"/>
        <v>1.349232625</v>
      </c>
      <c r="R5" s="278">
        <f t="shared" si="17"/>
        <v>1.3676310000000003</v>
      </c>
      <c r="S5" s="274"/>
      <c r="T5" s="274"/>
      <c r="U5" s="274"/>
      <c r="V5" s="279"/>
      <c r="W5" s="279"/>
      <c r="X5" s="279"/>
      <c r="Y5" s="279"/>
      <c r="Z5" s="279"/>
      <c r="AA5" s="279"/>
      <c r="AB5" s="279"/>
      <c r="AC5" s="279"/>
      <c r="AD5" s="279"/>
    </row>
    <row r="6" spans="1:30" ht="15.6">
      <c r="A6" s="274">
        <v>4</v>
      </c>
      <c r="B6" s="278">
        <f t="shared" si="1"/>
        <v>1.1255088099999999</v>
      </c>
      <c r="C6" s="278">
        <f t="shared" si="2"/>
        <v>1.1475230006249999</v>
      </c>
      <c r="D6" s="278">
        <f t="shared" si="3"/>
        <v>1.16985856</v>
      </c>
      <c r="E6" s="278">
        <f t="shared" si="4"/>
        <v>1.1925186006249999</v>
      </c>
      <c r="F6" s="278">
        <f t="shared" si="5"/>
        <v>1.2155062500000002</v>
      </c>
      <c r="G6" s="278">
        <f t="shared" si="6"/>
        <v>1.238824650625</v>
      </c>
      <c r="H6" s="278">
        <f t="shared" si="7"/>
        <v>1.2624769600000001</v>
      </c>
      <c r="I6" s="278">
        <f t="shared" si="8"/>
        <v>1.286466350625</v>
      </c>
      <c r="J6" s="278">
        <f t="shared" si="9"/>
        <v>1.3107960100000002</v>
      </c>
      <c r="K6" s="278">
        <f t="shared" si="10"/>
        <v>1.3354691406249999</v>
      </c>
      <c r="L6" s="278">
        <f t="shared" si="11"/>
        <v>1.3604889600000001</v>
      </c>
      <c r="M6" s="278">
        <f t="shared" si="12"/>
        <v>1.3858587006250001</v>
      </c>
      <c r="N6" s="278">
        <f t="shared" si="13"/>
        <v>1.4115816100000003</v>
      </c>
      <c r="O6" s="278">
        <f t="shared" si="14"/>
        <v>1.4376609506250007</v>
      </c>
      <c r="P6" s="278">
        <f t="shared" si="15"/>
        <v>1.4641000000000002</v>
      </c>
      <c r="Q6" s="278">
        <f t="shared" si="16"/>
        <v>1.4909020506249999</v>
      </c>
      <c r="R6" s="278">
        <f t="shared" si="17"/>
        <v>1.5180704100000002</v>
      </c>
      <c r="S6" s="274"/>
      <c r="T6" s="274"/>
      <c r="U6" s="274"/>
      <c r="V6" s="279"/>
      <c r="W6" s="279"/>
      <c r="X6" s="279"/>
      <c r="Y6" s="279"/>
      <c r="Z6" s="279"/>
      <c r="AA6" s="279"/>
      <c r="AB6" s="279"/>
      <c r="AC6" s="279"/>
      <c r="AD6" s="279"/>
    </row>
    <row r="7" spans="1:30" ht="15.6">
      <c r="A7" s="275">
        <v>5</v>
      </c>
      <c r="B7" s="278">
        <f t="shared" si="1"/>
        <v>1.1592740742999998</v>
      </c>
      <c r="C7" s="278">
        <f t="shared" si="2"/>
        <v>1.1876863056468749</v>
      </c>
      <c r="D7" s="278">
        <f t="shared" si="3"/>
        <v>1.2166529023999999</v>
      </c>
      <c r="E7" s="278">
        <f t="shared" si="4"/>
        <v>1.2461819376531249</v>
      </c>
      <c r="F7" s="278">
        <f t="shared" si="5"/>
        <v>1.2762815625000004</v>
      </c>
      <c r="G7" s="278">
        <f t="shared" si="6"/>
        <v>1.3069600064093749</v>
      </c>
      <c r="H7" s="278">
        <f t="shared" si="7"/>
        <v>1.3382255776</v>
      </c>
      <c r="I7" s="278">
        <f t="shared" si="8"/>
        <v>1.370086663415625</v>
      </c>
      <c r="J7" s="278">
        <f t="shared" si="9"/>
        <v>1.4025517307000002</v>
      </c>
      <c r="K7" s="278">
        <f t="shared" si="10"/>
        <v>1.4356293261718749</v>
      </c>
      <c r="L7" s="278">
        <f t="shared" si="11"/>
        <v>1.4693280768000001</v>
      </c>
      <c r="M7" s="278">
        <f t="shared" si="12"/>
        <v>1.503656690178125</v>
      </c>
      <c r="N7" s="278">
        <f t="shared" si="13"/>
        <v>1.5386239549000005</v>
      </c>
      <c r="O7" s="278">
        <f t="shared" si="14"/>
        <v>1.5742387409343759</v>
      </c>
      <c r="P7" s="278">
        <f t="shared" si="15"/>
        <v>1.6105100000000001</v>
      </c>
      <c r="Q7" s="278">
        <f t="shared" si="16"/>
        <v>1.6474467659406249</v>
      </c>
      <c r="R7" s="278">
        <f t="shared" si="17"/>
        <v>1.6850581551000001</v>
      </c>
      <c r="S7" s="274"/>
      <c r="T7" s="274"/>
      <c r="U7" s="275"/>
      <c r="V7" s="280"/>
      <c r="W7" s="280"/>
      <c r="X7" s="280"/>
      <c r="Y7" s="280"/>
      <c r="Z7" s="280"/>
      <c r="AA7" s="280"/>
      <c r="AB7" s="280"/>
      <c r="AC7" s="280"/>
      <c r="AD7" s="280"/>
    </row>
    <row r="8" spans="1:30" ht="15.6">
      <c r="A8" s="274">
        <v>6</v>
      </c>
      <c r="B8" s="278">
        <f t="shared" si="1"/>
        <v>1.1940522965289999</v>
      </c>
      <c r="C8" s="278">
        <f t="shared" si="2"/>
        <v>1.2292553263445156</v>
      </c>
      <c r="D8" s="278">
        <f t="shared" si="3"/>
        <v>1.2653190184959999</v>
      </c>
      <c r="E8" s="278">
        <f t="shared" si="4"/>
        <v>1.3022601248475154</v>
      </c>
      <c r="F8" s="278">
        <f t="shared" si="5"/>
        <v>1.3400956406250004</v>
      </c>
      <c r="G8" s="278">
        <f t="shared" si="6"/>
        <v>1.3788428067618905</v>
      </c>
      <c r="H8" s="278">
        <f t="shared" si="7"/>
        <v>1.4185191122560001</v>
      </c>
      <c r="I8" s="278">
        <f t="shared" si="8"/>
        <v>1.4591422965376406</v>
      </c>
      <c r="J8" s="278">
        <f t="shared" si="9"/>
        <v>1.5007303518490003</v>
      </c>
      <c r="K8" s="278">
        <f t="shared" si="10"/>
        <v>1.5433015256347655</v>
      </c>
      <c r="L8" s="278">
        <f t="shared" si="11"/>
        <v>1.5868743229440001</v>
      </c>
      <c r="M8" s="278">
        <f t="shared" si="12"/>
        <v>1.6314675088432655</v>
      </c>
      <c r="N8" s="278">
        <f t="shared" si="13"/>
        <v>1.6771001108410006</v>
      </c>
      <c r="O8" s="278">
        <f t="shared" si="14"/>
        <v>1.7237914213231418</v>
      </c>
      <c r="P8" s="278">
        <f t="shared" si="15"/>
        <v>1.7715610000000002</v>
      </c>
      <c r="Q8" s="278">
        <f t="shared" si="16"/>
        <v>1.8204286763643904</v>
      </c>
      <c r="R8" s="278">
        <f t="shared" si="17"/>
        <v>1.8704145521610001</v>
      </c>
      <c r="S8" s="274"/>
      <c r="T8" s="274"/>
      <c r="U8" s="274"/>
      <c r="V8" s="279"/>
      <c r="W8" s="279"/>
      <c r="X8" s="279"/>
      <c r="Y8" s="279"/>
      <c r="Z8" s="279"/>
      <c r="AA8" s="279"/>
      <c r="AB8" s="279"/>
      <c r="AC8" s="279"/>
      <c r="AD8" s="279"/>
    </row>
    <row r="9" spans="1:30" ht="15.6">
      <c r="A9" s="274">
        <v>7</v>
      </c>
      <c r="B9" s="278">
        <f t="shared" si="1"/>
        <v>1.22987386542487</v>
      </c>
      <c r="C9" s="278">
        <f t="shared" si="2"/>
        <v>1.2722792627665738</v>
      </c>
      <c r="D9" s="278">
        <f t="shared" si="3"/>
        <v>1.3159317792358398</v>
      </c>
      <c r="E9" s="278">
        <f t="shared" si="4"/>
        <v>1.3608618304656537</v>
      </c>
      <c r="F9" s="278">
        <f t="shared" si="5"/>
        <v>1.4071004226562505</v>
      </c>
      <c r="G9" s="278">
        <f t="shared" si="6"/>
        <v>1.4546791611337946</v>
      </c>
      <c r="H9" s="278">
        <f t="shared" si="7"/>
        <v>1.5036302589913602</v>
      </c>
      <c r="I9" s="278">
        <f t="shared" si="8"/>
        <v>1.5539865458125872</v>
      </c>
      <c r="J9" s="278">
        <f t="shared" si="9"/>
        <v>1.6057814764784304</v>
      </c>
      <c r="K9" s="278">
        <f t="shared" si="10"/>
        <v>1.659049140057373</v>
      </c>
      <c r="L9" s="278">
        <f t="shared" si="11"/>
        <v>1.7138242687795202</v>
      </c>
      <c r="M9" s="278">
        <f t="shared" si="12"/>
        <v>1.7701422470949431</v>
      </c>
      <c r="N9" s="278">
        <f t="shared" si="13"/>
        <v>1.8280391208166908</v>
      </c>
      <c r="O9" s="278">
        <f t="shared" si="14"/>
        <v>1.8875516063488404</v>
      </c>
      <c r="P9" s="278">
        <f t="shared" si="15"/>
        <v>1.9487171000000001</v>
      </c>
      <c r="Q9" s="278">
        <f t="shared" si="16"/>
        <v>2.0115736873826515</v>
      </c>
      <c r="R9" s="278">
        <f t="shared" si="17"/>
        <v>2.0761601528987099</v>
      </c>
      <c r="S9" s="274"/>
      <c r="T9" s="274"/>
      <c r="U9" s="274"/>
      <c r="V9" s="279"/>
      <c r="W9" s="279"/>
      <c r="X9" s="279"/>
      <c r="Y9" s="279"/>
      <c r="Z9" s="279"/>
      <c r="AA9" s="279"/>
      <c r="AB9" s="279"/>
      <c r="AC9" s="279"/>
      <c r="AD9" s="279"/>
    </row>
    <row r="10" spans="1:30" ht="15.6">
      <c r="A10" s="274">
        <v>8</v>
      </c>
      <c r="B10" s="278">
        <f t="shared" si="1"/>
        <v>1.2667700813876162</v>
      </c>
      <c r="C10" s="278">
        <f t="shared" si="2"/>
        <v>1.3168090369634038</v>
      </c>
      <c r="D10" s="278">
        <f t="shared" si="3"/>
        <v>1.3685690504052734</v>
      </c>
      <c r="E10" s="278">
        <f t="shared" si="4"/>
        <v>1.422100612836608</v>
      </c>
      <c r="F10" s="278">
        <f t="shared" si="5"/>
        <v>1.477455443789063</v>
      </c>
      <c r="G10" s="278">
        <f t="shared" si="6"/>
        <v>1.5346865149961533</v>
      </c>
      <c r="H10" s="278">
        <f t="shared" si="7"/>
        <v>1.5938480745308419</v>
      </c>
      <c r="I10" s="278">
        <f t="shared" si="8"/>
        <v>1.6549956712904055</v>
      </c>
      <c r="J10" s="278">
        <f t="shared" si="9"/>
        <v>1.7181861798319205</v>
      </c>
      <c r="K10" s="278">
        <f t="shared" si="10"/>
        <v>1.7834778255616759</v>
      </c>
      <c r="L10" s="278">
        <f t="shared" si="11"/>
        <v>1.8509302102818819</v>
      </c>
      <c r="M10" s="278">
        <f t="shared" si="12"/>
        <v>1.9206043380980131</v>
      </c>
      <c r="N10" s="278">
        <f t="shared" si="13"/>
        <v>1.9925626416901931</v>
      </c>
      <c r="O10" s="278">
        <f t="shared" si="14"/>
        <v>2.0668690089519806</v>
      </c>
      <c r="P10" s="278">
        <f t="shared" si="15"/>
        <v>2.1435888100000002</v>
      </c>
      <c r="Q10" s="278">
        <f t="shared" si="16"/>
        <v>2.2227889245578298</v>
      </c>
      <c r="R10" s="278">
        <f t="shared" si="17"/>
        <v>2.3045377697175682</v>
      </c>
      <c r="S10" s="274"/>
      <c r="T10" s="274"/>
      <c r="U10" s="274"/>
      <c r="V10" s="279"/>
      <c r="W10" s="279"/>
      <c r="X10" s="279"/>
      <c r="Y10" s="279"/>
      <c r="Z10" s="279"/>
      <c r="AA10" s="279"/>
      <c r="AB10" s="279"/>
      <c r="AC10" s="279"/>
      <c r="AD10" s="279"/>
    </row>
    <row r="11" spans="1:30" ht="15.6">
      <c r="A11" s="274">
        <v>9</v>
      </c>
      <c r="B11" s="278">
        <f t="shared" si="1"/>
        <v>1.3047731838292447</v>
      </c>
      <c r="C11" s="278">
        <f t="shared" si="2"/>
        <v>1.3628973532571229</v>
      </c>
      <c r="D11" s="278">
        <f t="shared" si="3"/>
        <v>1.4233118124214843</v>
      </c>
      <c r="E11" s="278">
        <f t="shared" si="4"/>
        <v>1.4860951404142555</v>
      </c>
      <c r="F11" s="278">
        <f t="shared" si="5"/>
        <v>1.5513282159785162</v>
      </c>
      <c r="G11" s="278">
        <f t="shared" si="6"/>
        <v>1.6190942733209417</v>
      </c>
      <c r="H11" s="278">
        <f t="shared" si="7"/>
        <v>1.6894789590026924</v>
      </c>
      <c r="I11" s="278">
        <f t="shared" si="8"/>
        <v>1.7625703899242819</v>
      </c>
      <c r="J11" s="278">
        <f t="shared" si="9"/>
        <v>1.8384592124201549</v>
      </c>
      <c r="K11" s="278">
        <f t="shared" si="10"/>
        <v>1.9172386624788016</v>
      </c>
      <c r="L11" s="278">
        <f t="shared" si="11"/>
        <v>1.9990046271044324</v>
      </c>
      <c r="M11" s="278">
        <f t="shared" si="12"/>
        <v>2.0838557068363444</v>
      </c>
      <c r="N11" s="278">
        <f t="shared" si="13"/>
        <v>2.1718932794423109</v>
      </c>
      <c r="O11" s="278">
        <f t="shared" si="14"/>
        <v>2.2632215648024188</v>
      </c>
      <c r="P11" s="278">
        <f t="shared" si="15"/>
        <v>2.3579476910000001</v>
      </c>
      <c r="Q11" s="278">
        <f t="shared" si="16"/>
        <v>2.4561817616364019</v>
      </c>
      <c r="R11" s="278">
        <f t="shared" si="17"/>
        <v>2.5580369243865007</v>
      </c>
      <c r="S11" s="274"/>
      <c r="T11" s="274"/>
      <c r="U11" s="274"/>
      <c r="V11" s="279"/>
      <c r="W11" s="279"/>
      <c r="X11" s="279"/>
      <c r="Y11" s="279"/>
      <c r="Z11" s="279"/>
      <c r="AA11" s="279"/>
      <c r="AB11" s="279"/>
      <c r="AC11" s="279"/>
      <c r="AD11" s="279"/>
    </row>
    <row r="12" spans="1:30" ht="15.6">
      <c r="A12" s="275">
        <v>10</v>
      </c>
      <c r="B12" s="278">
        <f t="shared" si="1"/>
        <v>1.343916379344122</v>
      </c>
      <c r="C12" s="278">
        <f t="shared" si="2"/>
        <v>1.4105987606211223</v>
      </c>
      <c r="D12" s="278">
        <f t="shared" si="3"/>
        <v>1.4802442849183437</v>
      </c>
      <c r="E12" s="278">
        <f t="shared" si="4"/>
        <v>1.5529694217328971</v>
      </c>
      <c r="F12" s="278">
        <f t="shared" si="5"/>
        <v>1.628894626777442</v>
      </c>
      <c r="G12" s="278">
        <f t="shared" si="6"/>
        <v>1.7081444583535934</v>
      </c>
      <c r="H12" s="278">
        <f t="shared" si="7"/>
        <v>1.7908476965428539</v>
      </c>
      <c r="I12" s="278">
        <f t="shared" si="8"/>
        <v>1.8771374652693602</v>
      </c>
      <c r="J12" s="278">
        <f t="shared" si="9"/>
        <v>1.9671513572895658</v>
      </c>
      <c r="K12" s="278">
        <f t="shared" si="10"/>
        <v>2.0610315621647115</v>
      </c>
      <c r="L12" s="278">
        <f t="shared" si="11"/>
        <v>2.1589249972727869</v>
      </c>
      <c r="M12" s="278">
        <f t="shared" si="12"/>
        <v>2.2609834419174337</v>
      </c>
      <c r="N12" s="278">
        <f t="shared" si="13"/>
        <v>2.3673636745921192</v>
      </c>
      <c r="O12" s="278">
        <f t="shared" si="14"/>
        <v>2.4782276134586487</v>
      </c>
      <c r="P12" s="278">
        <f t="shared" si="15"/>
        <v>2.5937424601000001</v>
      </c>
      <c r="Q12" s="278">
        <f t="shared" si="16"/>
        <v>2.714080846608224</v>
      </c>
      <c r="R12" s="278">
        <f t="shared" si="17"/>
        <v>2.8394209860690158</v>
      </c>
      <c r="S12" s="274"/>
      <c r="T12" s="274"/>
      <c r="U12" s="275"/>
      <c r="V12" s="280"/>
      <c r="W12" s="280"/>
      <c r="X12" s="280"/>
      <c r="Y12" s="280"/>
      <c r="Z12" s="280"/>
      <c r="AA12" s="280"/>
      <c r="AB12" s="280"/>
      <c r="AC12" s="280"/>
      <c r="AD12" s="280"/>
    </row>
    <row r="13" spans="1:30" ht="15.6">
      <c r="A13" s="274">
        <v>11</v>
      </c>
      <c r="B13" s="278">
        <f t="shared" si="1"/>
        <v>1.3842338707244457</v>
      </c>
      <c r="C13" s="278">
        <f t="shared" si="2"/>
        <v>1.4599697172428616</v>
      </c>
      <c r="D13" s="278">
        <f t="shared" si="3"/>
        <v>1.5394540563150774</v>
      </c>
      <c r="E13" s="278">
        <f t="shared" si="4"/>
        <v>1.6228530457108774</v>
      </c>
      <c r="F13" s="278">
        <f t="shared" si="5"/>
        <v>1.7103393581163142</v>
      </c>
      <c r="G13" s="278">
        <f t="shared" si="6"/>
        <v>1.802092403563041</v>
      </c>
      <c r="H13" s="278">
        <f t="shared" si="7"/>
        <v>1.898298558335425</v>
      </c>
      <c r="I13" s="278">
        <f t="shared" si="8"/>
        <v>1.9991514005118687</v>
      </c>
      <c r="J13" s="278">
        <f t="shared" si="9"/>
        <v>2.1048519522998355</v>
      </c>
      <c r="K13" s="278">
        <f t="shared" si="10"/>
        <v>2.2156089293270647</v>
      </c>
      <c r="L13" s="278">
        <f t="shared" si="11"/>
        <v>2.3316389970546099</v>
      </c>
      <c r="M13" s="278">
        <f t="shared" si="12"/>
        <v>2.4531670344804155</v>
      </c>
      <c r="N13" s="278">
        <f t="shared" si="13"/>
        <v>2.5804264053054102</v>
      </c>
      <c r="O13" s="278">
        <f t="shared" si="14"/>
        <v>2.7136592367372208</v>
      </c>
      <c r="P13" s="278">
        <f t="shared" si="15"/>
        <v>2.8531167061100002</v>
      </c>
      <c r="Q13" s="278">
        <f t="shared" si="16"/>
        <v>2.9990593355020874</v>
      </c>
      <c r="R13" s="278">
        <f t="shared" si="17"/>
        <v>3.1517572945366075</v>
      </c>
      <c r="S13" s="274"/>
      <c r="T13" s="274"/>
      <c r="U13" s="274"/>
      <c r="V13" s="279"/>
      <c r="W13" s="279"/>
      <c r="X13" s="279"/>
      <c r="Y13" s="279"/>
      <c r="Z13" s="279"/>
      <c r="AA13" s="279"/>
      <c r="AB13" s="279"/>
      <c r="AC13" s="279"/>
      <c r="AD13" s="279"/>
    </row>
    <row r="14" spans="1:30" ht="15.6">
      <c r="A14" s="274">
        <v>12</v>
      </c>
      <c r="B14" s="278">
        <f t="shared" si="1"/>
        <v>1.4257608868461791</v>
      </c>
      <c r="C14" s="278">
        <f t="shared" si="2"/>
        <v>1.5110686573463619</v>
      </c>
      <c r="D14" s="278">
        <f t="shared" si="3"/>
        <v>1.6010322185676804</v>
      </c>
      <c r="E14" s="278">
        <f t="shared" si="4"/>
        <v>1.6958814327678668</v>
      </c>
      <c r="F14" s="278">
        <f t="shared" si="5"/>
        <v>1.7958563260221299</v>
      </c>
      <c r="G14" s="278">
        <f t="shared" si="6"/>
        <v>1.9012074857590082</v>
      </c>
      <c r="H14" s="278">
        <f t="shared" si="7"/>
        <v>2.0121964718355505</v>
      </c>
      <c r="I14" s="278">
        <f t="shared" si="8"/>
        <v>2.12909624154514</v>
      </c>
      <c r="J14" s="278">
        <f t="shared" si="9"/>
        <v>2.2521915889608239</v>
      </c>
      <c r="K14" s="278">
        <f t="shared" si="10"/>
        <v>2.3817795990265944</v>
      </c>
      <c r="L14" s="278">
        <f t="shared" si="11"/>
        <v>2.5181701168189785</v>
      </c>
      <c r="M14" s="278">
        <f t="shared" si="12"/>
        <v>2.6616862324112507</v>
      </c>
      <c r="N14" s="278">
        <f t="shared" si="13"/>
        <v>2.8126647817828974</v>
      </c>
      <c r="O14" s="278">
        <f t="shared" si="14"/>
        <v>2.9714568642272572</v>
      </c>
      <c r="P14" s="278">
        <f t="shared" si="15"/>
        <v>3.1384283767210004</v>
      </c>
      <c r="Q14" s="278">
        <f t="shared" si="16"/>
        <v>3.3139605657298064</v>
      </c>
      <c r="R14" s="278">
        <f t="shared" si="17"/>
        <v>3.4984505969356343</v>
      </c>
      <c r="S14" s="274"/>
      <c r="T14" s="274"/>
      <c r="U14" s="274"/>
      <c r="V14" s="279"/>
      <c r="W14" s="279"/>
      <c r="X14" s="279"/>
      <c r="Y14" s="279"/>
      <c r="Z14" s="279"/>
      <c r="AA14" s="279"/>
      <c r="AB14" s="279"/>
      <c r="AC14" s="279"/>
      <c r="AD14" s="279"/>
    </row>
    <row r="15" spans="1:30" ht="15.6">
      <c r="A15" s="274">
        <v>13</v>
      </c>
      <c r="B15" s="278">
        <f t="shared" si="1"/>
        <v>1.4685337134515644</v>
      </c>
      <c r="C15" s="278">
        <f t="shared" si="2"/>
        <v>1.5639560603534846</v>
      </c>
      <c r="D15" s="278">
        <f t="shared" si="3"/>
        <v>1.6650735073103877</v>
      </c>
      <c r="E15" s="278">
        <f t="shared" si="4"/>
        <v>1.7721960972424209</v>
      </c>
      <c r="F15" s="278">
        <f t="shared" si="5"/>
        <v>1.8856491423232364</v>
      </c>
      <c r="G15" s="278">
        <f t="shared" si="6"/>
        <v>2.0057738974757537</v>
      </c>
      <c r="H15" s="278">
        <f t="shared" si="7"/>
        <v>2.1329282601456834</v>
      </c>
      <c r="I15" s="278">
        <f t="shared" si="8"/>
        <v>2.2674874972455741</v>
      </c>
      <c r="J15" s="278">
        <f t="shared" si="9"/>
        <v>2.4098450001880818</v>
      </c>
      <c r="K15" s="278">
        <f t="shared" si="10"/>
        <v>2.5604130689535891</v>
      </c>
      <c r="L15" s="278">
        <f t="shared" si="11"/>
        <v>2.7196237261644969</v>
      </c>
      <c r="M15" s="278">
        <f t="shared" si="12"/>
        <v>2.8879295621662071</v>
      </c>
      <c r="N15" s="278">
        <f t="shared" si="13"/>
        <v>3.0658046121433582</v>
      </c>
      <c r="O15" s="278">
        <f t="shared" si="14"/>
        <v>3.2537452663288469</v>
      </c>
      <c r="P15" s="278">
        <f t="shared" si="15"/>
        <v>3.4522712143931003</v>
      </c>
      <c r="Q15" s="278">
        <f t="shared" si="16"/>
        <v>3.6619264251314361</v>
      </c>
      <c r="R15" s="278">
        <f t="shared" si="17"/>
        <v>3.8832801625985542</v>
      </c>
      <c r="S15" s="274"/>
      <c r="T15" s="274"/>
      <c r="U15" s="274"/>
      <c r="V15" s="279"/>
      <c r="W15" s="279"/>
      <c r="X15" s="279"/>
      <c r="Y15" s="279"/>
      <c r="Z15" s="279"/>
      <c r="AA15" s="279"/>
      <c r="AB15" s="279"/>
      <c r="AC15" s="279"/>
      <c r="AD15" s="279"/>
    </row>
    <row r="16" spans="1:30" ht="15.6">
      <c r="A16" s="274">
        <v>14</v>
      </c>
      <c r="B16" s="278">
        <f t="shared" si="1"/>
        <v>1.5125897248551112</v>
      </c>
      <c r="C16" s="278">
        <f t="shared" si="2"/>
        <v>1.6186945224658564</v>
      </c>
      <c r="D16" s="278">
        <f t="shared" si="3"/>
        <v>1.7316764476028033</v>
      </c>
      <c r="E16" s="278">
        <f t="shared" si="4"/>
        <v>1.8519449216183299</v>
      </c>
      <c r="F16" s="278">
        <f t="shared" si="5"/>
        <v>1.9799315994393982</v>
      </c>
      <c r="G16" s="278">
        <f t="shared" si="6"/>
        <v>2.1160914618369202</v>
      </c>
      <c r="H16" s="278">
        <f t="shared" si="7"/>
        <v>2.2609039557544244</v>
      </c>
      <c r="I16" s="278">
        <f t="shared" si="8"/>
        <v>2.4148741845665365</v>
      </c>
      <c r="J16" s="278">
        <f t="shared" si="9"/>
        <v>2.5785341502012473</v>
      </c>
      <c r="K16" s="278">
        <f t="shared" si="10"/>
        <v>2.7524440491251081</v>
      </c>
      <c r="L16" s="278">
        <f t="shared" si="11"/>
        <v>2.9371936242576568</v>
      </c>
      <c r="M16" s="278">
        <f t="shared" si="12"/>
        <v>3.1334035749503348</v>
      </c>
      <c r="N16" s="278">
        <f t="shared" si="13"/>
        <v>3.3417270272362609</v>
      </c>
      <c r="O16" s="278">
        <f t="shared" si="14"/>
        <v>3.5628510666300874</v>
      </c>
      <c r="P16" s="278">
        <f t="shared" si="15"/>
        <v>3.7974983358324104</v>
      </c>
      <c r="Q16" s="278">
        <f t="shared" si="16"/>
        <v>4.046428699770237</v>
      </c>
      <c r="R16" s="278">
        <f t="shared" si="17"/>
        <v>4.3104409804843948</v>
      </c>
      <c r="S16" s="274"/>
      <c r="T16" s="274"/>
      <c r="U16" s="274"/>
      <c r="V16" s="279"/>
      <c r="W16" s="279"/>
      <c r="X16" s="279"/>
      <c r="Y16" s="279"/>
      <c r="Z16" s="279"/>
      <c r="AA16" s="279"/>
      <c r="AB16" s="279"/>
      <c r="AC16" s="279"/>
      <c r="AD16" s="279"/>
    </row>
    <row r="17" spans="1:30" ht="15.6">
      <c r="A17" s="275">
        <v>15</v>
      </c>
      <c r="B17" s="278">
        <f t="shared" si="1"/>
        <v>1.5579674166007647</v>
      </c>
      <c r="C17" s="278">
        <f t="shared" si="2"/>
        <v>1.6753488307521613</v>
      </c>
      <c r="D17" s="278">
        <f t="shared" si="3"/>
        <v>1.8009435055069154</v>
      </c>
      <c r="E17" s="278">
        <f t="shared" si="4"/>
        <v>1.9352824430911548</v>
      </c>
      <c r="F17" s="278">
        <f t="shared" si="5"/>
        <v>2.0789281794113683</v>
      </c>
      <c r="G17" s="278">
        <f t="shared" si="6"/>
        <v>2.232476492237951</v>
      </c>
      <c r="H17" s="278">
        <f t="shared" si="7"/>
        <v>2.3965581930996898</v>
      </c>
      <c r="I17" s="278">
        <f t="shared" si="8"/>
        <v>2.5718410065633615</v>
      </c>
      <c r="J17" s="278">
        <f t="shared" si="9"/>
        <v>2.7590315407153345</v>
      </c>
      <c r="K17" s="278">
        <f t="shared" si="10"/>
        <v>2.9588773528094912</v>
      </c>
      <c r="L17" s="278">
        <f t="shared" si="11"/>
        <v>3.1721691141982693</v>
      </c>
      <c r="M17" s="278">
        <f t="shared" si="12"/>
        <v>3.3997428788211135</v>
      </c>
      <c r="N17" s="278">
        <f t="shared" si="13"/>
        <v>3.6424824596875247</v>
      </c>
      <c r="O17" s="278">
        <f t="shared" si="14"/>
        <v>3.9013219179599461</v>
      </c>
      <c r="P17" s="278">
        <f t="shared" si="15"/>
        <v>4.1772481694156518</v>
      </c>
      <c r="Q17" s="278">
        <f t="shared" si="16"/>
        <v>4.4713037132461118</v>
      </c>
      <c r="R17" s="278">
        <f t="shared" si="17"/>
        <v>4.7845894883376783</v>
      </c>
      <c r="S17" s="274"/>
      <c r="T17" s="274"/>
      <c r="U17" s="275"/>
      <c r="V17" s="280"/>
      <c r="W17" s="280"/>
      <c r="X17" s="280"/>
      <c r="Y17" s="280"/>
      <c r="Z17" s="280"/>
      <c r="AA17" s="280"/>
      <c r="AB17" s="280"/>
      <c r="AC17" s="280"/>
      <c r="AD17" s="280"/>
    </row>
    <row r="18" spans="1:30" ht="15.6">
      <c r="A18" s="274">
        <v>16</v>
      </c>
      <c r="B18" s="278">
        <f t="shared" si="1"/>
        <v>1.6047064390987875</v>
      </c>
      <c r="C18" s="278">
        <f t="shared" si="2"/>
        <v>1.733986039828487</v>
      </c>
      <c r="D18" s="278">
        <f t="shared" si="3"/>
        <v>1.8729812457271919</v>
      </c>
      <c r="E18" s="278">
        <f t="shared" si="4"/>
        <v>2.0223701530302569</v>
      </c>
      <c r="F18" s="278">
        <f t="shared" si="5"/>
        <v>2.1828745883819369</v>
      </c>
      <c r="G18" s="278">
        <f t="shared" si="6"/>
        <v>2.3552626993110382</v>
      </c>
      <c r="H18" s="278">
        <f t="shared" si="7"/>
        <v>2.5403516846856711</v>
      </c>
      <c r="I18" s="278">
        <f t="shared" si="8"/>
        <v>2.7390106719899801</v>
      </c>
      <c r="J18" s="278">
        <f t="shared" si="9"/>
        <v>2.952163748565408</v>
      </c>
      <c r="K18" s="278">
        <f t="shared" si="10"/>
        <v>3.1807931542702028</v>
      </c>
      <c r="L18" s="278">
        <f t="shared" si="11"/>
        <v>3.4259426433341309</v>
      </c>
      <c r="M18" s="278">
        <f t="shared" si="12"/>
        <v>3.688721023520908</v>
      </c>
      <c r="N18" s="278">
        <f t="shared" si="13"/>
        <v>3.9703058810594021</v>
      </c>
      <c r="O18" s="278">
        <f t="shared" si="14"/>
        <v>4.2719475001661413</v>
      </c>
      <c r="P18" s="278">
        <f t="shared" si="15"/>
        <v>4.5949729863572166</v>
      </c>
      <c r="Q18" s="278">
        <f t="shared" si="16"/>
        <v>4.9407906031369535</v>
      </c>
      <c r="R18" s="278">
        <f t="shared" si="17"/>
        <v>5.310894332054823</v>
      </c>
      <c r="S18" s="274"/>
      <c r="T18" s="274"/>
      <c r="U18" s="274"/>
      <c r="V18" s="279"/>
      <c r="W18" s="279"/>
      <c r="X18" s="279"/>
      <c r="Y18" s="279"/>
      <c r="Z18" s="279"/>
      <c r="AA18" s="279"/>
      <c r="AB18" s="279"/>
      <c r="AC18" s="279"/>
      <c r="AD18" s="279"/>
    </row>
    <row r="19" spans="1:30" ht="15.6">
      <c r="A19" s="274">
        <v>17</v>
      </c>
      <c r="B19" s="278">
        <f t="shared" si="1"/>
        <v>1.6528476322717511</v>
      </c>
      <c r="C19" s="278">
        <f t="shared" si="2"/>
        <v>1.7946755512224841</v>
      </c>
      <c r="D19" s="278">
        <f t="shared" si="3"/>
        <v>1.9479004955562795</v>
      </c>
      <c r="E19" s="278">
        <f t="shared" si="4"/>
        <v>2.1133768099166184</v>
      </c>
      <c r="F19" s="278">
        <f t="shared" si="5"/>
        <v>2.2920183178010336</v>
      </c>
      <c r="G19" s="278">
        <f t="shared" si="6"/>
        <v>2.4848021477731455</v>
      </c>
      <c r="H19" s="278">
        <f t="shared" si="7"/>
        <v>2.6927727857668113</v>
      </c>
      <c r="I19" s="278">
        <f t="shared" si="8"/>
        <v>2.9170463656693286</v>
      </c>
      <c r="J19" s="278">
        <f t="shared" si="9"/>
        <v>3.1588152109649865</v>
      </c>
      <c r="K19" s="278">
        <f t="shared" si="10"/>
        <v>3.4193526408404682</v>
      </c>
      <c r="L19" s="278">
        <f t="shared" si="11"/>
        <v>3.7000180548008612</v>
      </c>
      <c r="M19" s="278">
        <f t="shared" si="12"/>
        <v>4.0022623105201856</v>
      </c>
      <c r="N19" s="278">
        <f t="shared" si="13"/>
        <v>4.3276334103547489</v>
      </c>
      <c r="O19" s="278">
        <f t="shared" si="14"/>
        <v>4.677782512681925</v>
      </c>
      <c r="P19" s="278">
        <f t="shared" si="15"/>
        <v>5.0544702849929379</v>
      </c>
      <c r="Q19" s="278">
        <f t="shared" si="16"/>
        <v>5.4595736164663338</v>
      </c>
      <c r="R19" s="278">
        <f t="shared" si="17"/>
        <v>5.8950927085808535</v>
      </c>
      <c r="S19" s="274"/>
      <c r="T19" s="274"/>
      <c r="U19" s="274"/>
      <c r="V19" s="279"/>
      <c r="W19" s="279"/>
      <c r="X19" s="279"/>
      <c r="Y19" s="279"/>
      <c r="Z19" s="279"/>
      <c r="AA19" s="279"/>
      <c r="AB19" s="279"/>
      <c r="AC19" s="279"/>
      <c r="AD19" s="279"/>
    </row>
    <row r="20" spans="1:30" ht="15.6">
      <c r="A20" s="274">
        <v>18</v>
      </c>
      <c r="B20" s="278">
        <f t="shared" si="1"/>
        <v>1.7024330612399037</v>
      </c>
      <c r="C20" s="278">
        <f t="shared" si="2"/>
        <v>1.857489195515271</v>
      </c>
      <c r="D20" s="278">
        <f t="shared" si="3"/>
        <v>2.0258165153785308</v>
      </c>
      <c r="E20" s="278">
        <f t="shared" si="4"/>
        <v>2.208478766362866</v>
      </c>
      <c r="F20" s="278">
        <f t="shared" si="5"/>
        <v>2.4066192336910852</v>
      </c>
      <c r="G20" s="278">
        <f t="shared" si="6"/>
        <v>2.6214662659006684</v>
      </c>
      <c r="H20" s="278">
        <f t="shared" si="7"/>
        <v>2.8543391529128201</v>
      </c>
      <c r="I20" s="278">
        <f t="shared" si="8"/>
        <v>3.1066543794378352</v>
      </c>
      <c r="J20" s="278">
        <f t="shared" si="9"/>
        <v>3.3799322757325356</v>
      </c>
      <c r="K20" s="278">
        <f t="shared" si="10"/>
        <v>3.6758040889035035</v>
      </c>
      <c r="L20" s="278">
        <f t="shared" si="11"/>
        <v>3.9960194991849303</v>
      </c>
      <c r="M20" s="278">
        <f t="shared" si="12"/>
        <v>4.3424546069144014</v>
      </c>
      <c r="N20" s="278">
        <f t="shared" si="13"/>
        <v>4.7171204172866767</v>
      </c>
      <c r="O20" s="278">
        <f t="shared" si="14"/>
        <v>5.1221718513867085</v>
      </c>
      <c r="P20" s="278">
        <f t="shared" si="15"/>
        <v>5.5599173134922317</v>
      </c>
      <c r="Q20" s="278">
        <f t="shared" si="16"/>
        <v>6.032828846195299</v>
      </c>
      <c r="R20" s="278">
        <f t="shared" si="17"/>
        <v>6.5435529065247477</v>
      </c>
      <c r="S20" s="274"/>
      <c r="T20" s="274"/>
      <c r="U20" s="274"/>
      <c r="V20" s="279"/>
      <c r="W20" s="279"/>
      <c r="X20" s="279"/>
      <c r="Y20" s="279"/>
      <c r="Z20" s="279"/>
      <c r="AA20" s="279"/>
      <c r="AB20" s="279"/>
      <c r="AC20" s="279"/>
      <c r="AD20" s="279"/>
    </row>
    <row r="21" spans="1:30" ht="15.6">
      <c r="A21" s="274">
        <v>19</v>
      </c>
      <c r="B21" s="278">
        <f t="shared" si="1"/>
        <v>1.7535060530771007</v>
      </c>
      <c r="C21" s="278">
        <f t="shared" si="2"/>
        <v>1.9225013173583054</v>
      </c>
      <c r="D21" s="278">
        <f t="shared" si="3"/>
        <v>2.1068491759936721</v>
      </c>
      <c r="E21" s="278">
        <f t="shared" si="4"/>
        <v>2.3078603108491951</v>
      </c>
      <c r="F21" s="278">
        <f t="shared" si="5"/>
        <v>2.5269501953756395</v>
      </c>
      <c r="G21" s="278">
        <f t="shared" si="6"/>
        <v>2.7656469105252053</v>
      </c>
      <c r="H21" s="278">
        <f t="shared" si="7"/>
        <v>3.0255995020875894</v>
      </c>
      <c r="I21" s="278">
        <f t="shared" si="8"/>
        <v>3.3085869141012942</v>
      </c>
      <c r="J21" s="278">
        <f t="shared" si="9"/>
        <v>3.6165275350338133</v>
      </c>
      <c r="K21" s="278">
        <f t="shared" si="10"/>
        <v>3.9514893955712664</v>
      </c>
      <c r="L21" s="278">
        <f t="shared" si="11"/>
        <v>4.3157010591197249</v>
      </c>
      <c r="M21" s="278">
        <f t="shared" si="12"/>
        <v>4.7115632485021255</v>
      </c>
      <c r="N21" s="278">
        <f t="shared" si="13"/>
        <v>5.1416612548424778</v>
      </c>
      <c r="O21" s="278">
        <f t="shared" si="14"/>
        <v>5.6087781772684462</v>
      </c>
      <c r="P21" s="278">
        <f t="shared" si="15"/>
        <v>6.1159090448414553</v>
      </c>
      <c r="Q21" s="278">
        <f t="shared" si="16"/>
        <v>6.6662758750458053</v>
      </c>
      <c r="R21" s="278">
        <f t="shared" si="17"/>
        <v>7.2633437262424696</v>
      </c>
      <c r="S21" s="274"/>
      <c r="T21" s="274"/>
      <c r="U21" s="274"/>
      <c r="V21" s="279"/>
      <c r="W21" s="279"/>
      <c r="X21" s="279"/>
      <c r="Y21" s="279"/>
      <c r="Z21" s="279"/>
      <c r="AA21" s="279"/>
      <c r="AB21" s="279"/>
      <c r="AC21" s="279"/>
      <c r="AD21" s="279"/>
    </row>
    <row r="22" spans="1:30" ht="15.6">
      <c r="A22" s="275">
        <v>20</v>
      </c>
      <c r="B22" s="278">
        <f t="shared" si="1"/>
        <v>1.8061112346694137</v>
      </c>
      <c r="C22" s="278">
        <f t="shared" si="2"/>
        <v>1.989788863465846</v>
      </c>
      <c r="D22" s="278">
        <f t="shared" si="3"/>
        <v>2.191123143033419</v>
      </c>
      <c r="E22" s="278">
        <f t="shared" si="4"/>
        <v>2.4117140248374089</v>
      </c>
      <c r="F22" s="278">
        <f t="shared" si="5"/>
        <v>2.6532977051444213</v>
      </c>
      <c r="G22" s="278">
        <f t="shared" si="6"/>
        <v>2.9177574906040915</v>
      </c>
      <c r="H22" s="278">
        <f t="shared" si="7"/>
        <v>3.2071354722128449</v>
      </c>
      <c r="I22" s="278">
        <f t="shared" si="8"/>
        <v>3.5236450635178782</v>
      </c>
      <c r="J22" s="278">
        <f t="shared" si="9"/>
        <v>3.8696844624861804</v>
      </c>
      <c r="K22" s="278">
        <f t="shared" si="10"/>
        <v>4.2478511002391111</v>
      </c>
      <c r="L22" s="278">
        <f t="shared" si="11"/>
        <v>4.6609571438493029</v>
      </c>
      <c r="M22" s="278">
        <f t="shared" si="12"/>
        <v>5.1120461246248059</v>
      </c>
      <c r="N22" s="278">
        <f t="shared" si="13"/>
        <v>5.6044107677783011</v>
      </c>
      <c r="O22" s="278">
        <f t="shared" si="14"/>
        <v>6.1416121041089493</v>
      </c>
      <c r="P22" s="278">
        <f t="shared" si="15"/>
        <v>6.7274999493256011</v>
      </c>
      <c r="Q22" s="278">
        <f t="shared" si="16"/>
        <v>7.366234841925615</v>
      </c>
      <c r="R22" s="278">
        <f t="shared" si="17"/>
        <v>8.0623115361291404</v>
      </c>
      <c r="S22" s="274"/>
      <c r="T22" s="274"/>
      <c r="U22" s="275"/>
      <c r="V22" s="280"/>
      <c r="W22" s="280"/>
      <c r="X22" s="280"/>
      <c r="Y22" s="280"/>
      <c r="Z22" s="280"/>
      <c r="AA22" s="280"/>
      <c r="AB22" s="280"/>
      <c r="AC22" s="280"/>
      <c r="AD22" s="280"/>
    </row>
    <row r="23" spans="1:30" ht="15.6">
      <c r="A23" s="274">
        <v>21</v>
      </c>
      <c r="B23" s="278">
        <f t="shared" si="1"/>
        <v>1.8602945717094961</v>
      </c>
      <c r="C23" s="278">
        <f t="shared" si="2"/>
        <v>2.0594314736871508</v>
      </c>
      <c r="D23" s="278">
        <f t="shared" si="3"/>
        <v>2.278768068754756</v>
      </c>
      <c r="E23" s="278">
        <f t="shared" si="4"/>
        <v>2.5202411559550923</v>
      </c>
      <c r="F23" s="278">
        <f t="shared" si="5"/>
        <v>2.7859625904016423</v>
      </c>
      <c r="G23" s="278">
        <f t="shared" si="6"/>
        <v>3.0782341525873167</v>
      </c>
      <c r="H23" s="278">
        <f t="shared" si="7"/>
        <v>3.3995636005456156</v>
      </c>
      <c r="I23" s="278">
        <f t="shared" si="8"/>
        <v>3.7526819926465405</v>
      </c>
      <c r="J23" s="278">
        <f t="shared" si="9"/>
        <v>4.1405623748602132</v>
      </c>
      <c r="K23" s="278">
        <f t="shared" si="10"/>
        <v>4.566439932757044</v>
      </c>
      <c r="L23" s="278">
        <f t="shared" si="11"/>
        <v>5.0338337153572468</v>
      </c>
      <c r="M23" s="278">
        <f t="shared" si="12"/>
        <v>5.5465700452179147</v>
      </c>
      <c r="N23" s="278">
        <f t="shared" si="13"/>
        <v>6.1088077368783491</v>
      </c>
      <c r="O23" s="278">
        <f t="shared" si="14"/>
        <v>6.7250652539993006</v>
      </c>
      <c r="P23" s="278">
        <f t="shared" si="15"/>
        <v>7.4002499442581611</v>
      </c>
      <c r="Q23" s="278">
        <f t="shared" si="16"/>
        <v>8.1396895003278047</v>
      </c>
      <c r="R23" s="278">
        <f t="shared" si="17"/>
        <v>8.9491658051033465</v>
      </c>
      <c r="S23" s="274"/>
      <c r="T23" s="274"/>
      <c r="U23" s="274"/>
      <c r="V23" s="279"/>
      <c r="W23" s="279"/>
      <c r="X23" s="279"/>
      <c r="Y23" s="279"/>
      <c r="Z23" s="279"/>
      <c r="AA23" s="279"/>
      <c r="AB23" s="279"/>
      <c r="AC23" s="279"/>
      <c r="AD23" s="279"/>
    </row>
    <row r="24" spans="1:30" ht="15.6">
      <c r="A24" s="274">
        <v>22</v>
      </c>
      <c r="B24" s="278">
        <f t="shared" si="1"/>
        <v>1.9161034088607809</v>
      </c>
      <c r="C24" s="278">
        <f t="shared" si="2"/>
        <v>2.1315115752662011</v>
      </c>
      <c r="D24" s="278">
        <f t="shared" si="3"/>
        <v>2.3699187915049462</v>
      </c>
      <c r="E24" s="278">
        <f t="shared" si="4"/>
        <v>2.6336520079730716</v>
      </c>
      <c r="F24" s="278">
        <f t="shared" si="5"/>
        <v>2.9252607199217242</v>
      </c>
      <c r="G24" s="278">
        <f t="shared" si="6"/>
        <v>3.2475370309796192</v>
      </c>
      <c r="H24" s="278">
        <f t="shared" si="7"/>
        <v>3.6035374165783525</v>
      </c>
      <c r="I24" s="278">
        <f t="shared" si="8"/>
        <v>3.9966063221685655</v>
      </c>
      <c r="J24" s="278">
        <f t="shared" si="9"/>
        <v>4.4304017411004279</v>
      </c>
      <c r="K24" s="278">
        <f t="shared" si="10"/>
        <v>4.9089229277138227</v>
      </c>
      <c r="L24" s="278">
        <f t="shared" si="11"/>
        <v>5.4365404125858268</v>
      </c>
      <c r="M24" s="278">
        <f t="shared" si="12"/>
        <v>6.0180284990614377</v>
      </c>
      <c r="N24" s="278">
        <f t="shared" si="13"/>
        <v>6.6586004331974014</v>
      </c>
      <c r="O24" s="278">
        <f t="shared" si="14"/>
        <v>7.3639464531292349</v>
      </c>
      <c r="P24" s="278">
        <f t="shared" si="15"/>
        <v>8.1402749386839766</v>
      </c>
      <c r="Q24" s="278">
        <f t="shared" si="16"/>
        <v>8.9943568978622235</v>
      </c>
      <c r="R24" s="278">
        <f t="shared" si="17"/>
        <v>9.9335740436647146</v>
      </c>
      <c r="S24" s="274"/>
      <c r="T24" s="274"/>
      <c r="U24" s="274"/>
      <c r="V24" s="279"/>
      <c r="W24" s="279"/>
      <c r="X24" s="279"/>
      <c r="Y24" s="279"/>
      <c r="Z24" s="279"/>
      <c r="AA24" s="279"/>
      <c r="AB24" s="279"/>
      <c r="AC24" s="279"/>
      <c r="AD24" s="279"/>
    </row>
    <row r="25" spans="1:30" ht="15.6">
      <c r="A25" s="274">
        <v>23</v>
      </c>
      <c r="B25" s="278">
        <f t="shared" si="1"/>
        <v>1.9735865111266042</v>
      </c>
      <c r="C25" s="278">
        <f t="shared" si="2"/>
        <v>2.2061144804005179</v>
      </c>
      <c r="D25" s="278">
        <f t="shared" si="3"/>
        <v>2.464715543165144</v>
      </c>
      <c r="E25" s="278">
        <f t="shared" si="4"/>
        <v>2.7521663483318597</v>
      </c>
      <c r="F25" s="278">
        <f t="shared" si="5"/>
        <v>3.0715237559178106</v>
      </c>
      <c r="G25" s="278">
        <f t="shared" si="6"/>
        <v>3.4261515676834984</v>
      </c>
      <c r="H25" s="278">
        <f t="shared" si="7"/>
        <v>3.8197496615730535</v>
      </c>
      <c r="I25" s="278">
        <f t="shared" si="8"/>
        <v>4.2563857331095223</v>
      </c>
      <c r="J25" s="278">
        <f t="shared" si="9"/>
        <v>4.7405298629774579</v>
      </c>
      <c r="K25" s="278">
        <f t="shared" si="10"/>
        <v>5.2770921472923593</v>
      </c>
      <c r="L25" s="278">
        <f t="shared" si="11"/>
        <v>5.8714636455926925</v>
      </c>
      <c r="M25" s="278">
        <f t="shared" si="12"/>
        <v>6.5295609214816599</v>
      </c>
      <c r="N25" s="278">
        <f t="shared" si="13"/>
        <v>7.2578744721851685</v>
      </c>
      <c r="O25" s="278">
        <f t="shared" si="14"/>
        <v>8.0635213661765128</v>
      </c>
      <c r="P25" s="278">
        <f t="shared" si="15"/>
        <v>8.9543024325523746</v>
      </c>
      <c r="Q25" s="278">
        <f t="shared" si="16"/>
        <v>9.9387643721377561</v>
      </c>
      <c r="R25" s="278">
        <f t="shared" si="17"/>
        <v>11.026267188467834</v>
      </c>
      <c r="S25" s="274"/>
      <c r="T25" s="274"/>
      <c r="U25" s="274"/>
      <c r="V25" s="279"/>
      <c r="W25" s="279"/>
      <c r="X25" s="279"/>
      <c r="Y25" s="279"/>
      <c r="Z25" s="279"/>
      <c r="AA25" s="279"/>
      <c r="AB25" s="279"/>
      <c r="AC25" s="279"/>
      <c r="AD25" s="279"/>
    </row>
    <row r="26" spans="1:30" ht="15.6">
      <c r="A26" s="274">
        <v>24</v>
      </c>
      <c r="B26" s="278">
        <f t="shared" si="1"/>
        <v>2.0327941064604023</v>
      </c>
      <c r="C26" s="278">
        <f t="shared" si="2"/>
        <v>2.2833284872145363</v>
      </c>
      <c r="D26" s="278">
        <f t="shared" si="3"/>
        <v>2.5633041648917496</v>
      </c>
      <c r="E26" s="278">
        <f t="shared" si="4"/>
        <v>2.8760138340067933</v>
      </c>
      <c r="F26" s="278">
        <f t="shared" si="5"/>
        <v>3.2250999437137011</v>
      </c>
      <c r="G26" s="278">
        <f t="shared" si="6"/>
        <v>3.6145899039060909</v>
      </c>
      <c r="H26" s="278">
        <f t="shared" si="7"/>
        <v>4.0489346412674365</v>
      </c>
      <c r="I26" s="278">
        <f t="shared" si="8"/>
        <v>4.5330508057616417</v>
      </c>
      <c r="J26" s="278">
        <f t="shared" si="9"/>
        <v>5.0723669533858802</v>
      </c>
      <c r="K26" s="278">
        <f t="shared" si="10"/>
        <v>5.6728740583392865</v>
      </c>
      <c r="L26" s="278">
        <f t="shared" si="11"/>
        <v>6.3411807372401077</v>
      </c>
      <c r="M26" s="278">
        <f t="shared" si="12"/>
        <v>7.0845735998076007</v>
      </c>
      <c r="N26" s="278">
        <f t="shared" si="13"/>
        <v>7.911083174681834</v>
      </c>
      <c r="O26" s="278">
        <f t="shared" si="14"/>
        <v>8.8295558959632832</v>
      </c>
      <c r="P26" s="278">
        <f t="shared" si="15"/>
        <v>9.849732675807612</v>
      </c>
      <c r="Q26" s="278">
        <f t="shared" si="16"/>
        <v>10.98233463121222</v>
      </c>
      <c r="R26" s="278">
        <f t="shared" si="17"/>
        <v>12.239156579199296</v>
      </c>
      <c r="S26" s="274"/>
      <c r="T26" s="274"/>
      <c r="U26" s="274"/>
      <c r="V26" s="279"/>
      <c r="W26" s="279"/>
      <c r="X26" s="279"/>
      <c r="Y26" s="279"/>
      <c r="Z26" s="279"/>
      <c r="AA26" s="279"/>
      <c r="AB26" s="279"/>
      <c r="AC26" s="279"/>
      <c r="AD26" s="279"/>
    </row>
    <row r="27" spans="1:30" ht="15.6">
      <c r="A27" s="275">
        <v>25</v>
      </c>
      <c r="B27" s="278">
        <f t="shared" si="1"/>
        <v>2.0937779296542143</v>
      </c>
      <c r="C27" s="278">
        <f t="shared" si="2"/>
        <v>2.3632449842670451</v>
      </c>
      <c r="D27" s="278">
        <f t="shared" si="3"/>
        <v>2.6658363314874194</v>
      </c>
      <c r="E27" s="278">
        <f t="shared" si="4"/>
        <v>3.005434456537099</v>
      </c>
      <c r="F27" s="278">
        <f t="shared" si="5"/>
        <v>3.3863549408993863</v>
      </c>
      <c r="G27" s="278">
        <f t="shared" si="6"/>
        <v>3.8133923486209258</v>
      </c>
      <c r="H27" s="278">
        <f t="shared" si="7"/>
        <v>4.2918707197434829</v>
      </c>
      <c r="I27" s="278">
        <f t="shared" si="8"/>
        <v>4.827699108136148</v>
      </c>
      <c r="J27" s="278">
        <f t="shared" si="9"/>
        <v>5.4274326401228921</v>
      </c>
      <c r="K27" s="278">
        <f t="shared" si="10"/>
        <v>6.0983396127147333</v>
      </c>
      <c r="L27" s="278">
        <f t="shared" si="11"/>
        <v>6.848475196219316</v>
      </c>
      <c r="M27" s="278">
        <f t="shared" si="12"/>
        <v>7.686762355791247</v>
      </c>
      <c r="N27" s="278">
        <f t="shared" si="13"/>
        <v>8.6230806604032004</v>
      </c>
      <c r="O27" s="278">
        <f t="shared" si="14"/>
        <v>9.6683637060797967</v>
      </c>
      <c r="P27" s="278">
        <f t="shared" si="15"/>
        <v>10.834705943388373</v>
      </c>
      <c r="Q27" s="278">
        <f t="shared" si="16"/>
        <v>12.135479767489503</v>
      </c>
      <c r="R27" s="278">
        <f t="shared" si="17"/>
        <v>13.585463802911219</v>
      </c>
      <c r="S27" s="274"/>
      <c r="T27" s="274"/>
      <c r="U27" s="275"/>
      <c r="V27" s="280"/>
      <c r="W27" s="280"/>
      <c r="X27" s="280"/>
      <c r="Y27" s="280"/>
      <c r="Z27" s="280"/>
      <c r="AA27" s="280"/>
      <c r="AB27" s="280"/>
      <c r="AC27" s="280"/>
      <c r="AD27" s="280"/>
    </row>
    <row r="28" spans="1:30" ht="15.6">
      <c r="A28" s="274">
        <v>26</v>
      </c>
      <c r="B28" s="278">
        <f t="shared" si="1"/>
        <v>2.1565912675438406</v>
      </c>
      <c r="C28" s="278">
        <f t="shared" si="2"/>
        <v>2.4459585587163919</v>
      </c>
      <c r="D28" s="278">
        <f t="shared" si="3"/>
        <v>2.772469784746916</v>
      </c>
      <c r="E28" s="278">
        <f t="shared" si="4"/>
        <v>3.1406790070812685</v>
      </c>
      <c r="F28" s="278">
        <f t="shared" si="5"/>
        <v>3.5556726879443556</v>
      </c>
      <c r="G28" s="278">
        <f t="shared" si="6"/>
        <v>4.023128927795077</v>
      </c>
      <c r="H28" s="278">
        <f t="shared" si="7"/>
        <v>4.5493829629280915</v>
      </c>
      <c r="I28" s="278">
        <f t="shared" si="8"/>
        <v>5.1414995501649976</v>
      </c>
      <c r="J28" s="278">
        <f t="shared" si="9"/>
        <v>5.8073529249314948</v>
      </c>
      <c r="K28" s="278">
        <f t="shared" si="10"/>
        <v>6.5557150836683382</v>
      </c>
      <c r="L28" s="278">
        <f t="shared" si="11"/>
        <v>7.3963532119168613</v>
      </c>
      <c r="M28" s="278">
        <f t="shared" si="12"/>
        <v>8.3401371560335029</v>
      </c>
      <c r="N28" s="278">
        <f t="shared" si="13"/>
        <v>9.3991579198394888</v>
      </c>
      <c r="O28" s="278">
        <f t="shared" si="14"/>
        <v>10.586858258157378</v>
      </c>
      <c r="P28" s="278">
        <f t="shared" si="15"/>
        <v>11.918176537727211</v>
      </c>
      <c r="Q28" s="278">
        <f t="shared" si="16"/>
        <v>13.4097051430759</v>
      </c>
      <c r="R28" s="278">
        <f t="shared" si="17"/>
        <v>15.079864821231453</v>
      </c>
      <c r="S28" s="281"/>
      <c r="T28" s="281"/>
      <c r="U28" s="274"/>
      <c r="V28" s="279"/>
      <c r="W28" s="279"/>
      <c r="X28" s="279"/>
      <c r="Y28" s="279"/>
      <c r="Z28" s="279"/>
      <c r="AA28" s="279"/>
      <c r="AB28" s="279"/>
      <c r="AC28" s="279"/>
      <c r="AD28" s="279"/>
    </row>
    <row r="29" spans="1:30" ht="15.6">
      <c r="A29" s="274">
        <v>27</v>
      </c>
      <c r="B29" s="278">
        <f t="shared" si="1"/>
        <v>2.221289005570156</v>
      </c>
      <c r="C29" s="278">
        <f t="shared" si="2"/>
        <v>2.5315671082714655</v>
      </c>
      <c r="D29" s="278">
        <f t="shared" si="3"/>
        <v>2.8833685761367924</v>
      </c>
      <c r="E29" s="278">
        <f t="shared" si="4"/>
        <v>3.2820095623999257</v>
      </c>
      <c r="F29" s="278">
        <f t="shared" si="5"/>
        <v>3.7334563223415733</v>
      </c>
      <c r="G29" s="278">
        <f t="shared" si="6"/>
        <v>4.2444010188238064</v>
      </c>
      <c r="H29" s="278">
        <f t="shared" si="7"/>
        <v>4.8223459407037765</v>
      </c>
      <c r="I29" s="278">
        <f t="shared" si="8"/>
        <v>5.4756970209257227</v>
      </c>
      <c r="J29" s="278">
        <f t="shared" si="9"/>
        <v>6.2138676296766997</v>
      </c>
      <c r="K29" s="278">
        <f t="shared" si="10"/>
        <v>7.047393714943464</v>
      </c>
      <c r="L29" s="278">
        <f t="shared" si="11"/>
        <v>7.9880614688702103</v>
      </c>
      <c r="M29" s="278">
        <f t="shared" si="12"/>
        <v>9.0490488142963503</v>
      </c>
      <c r="N29" s="278">
        <f t="shared" si="13"/>
        <v>10.245082132625043</v>
      </c>
      <c r="O29" s="278">
        <f t="shared" si="14"/>
        <v>11.59260979268233</v>
      </c>
      <c r="P29" s="278">
        <f t="shared" si="15"/>
        <v>13.109994191499933</v>
      </c>
      <c r="Q29" s="278">
        <f t="shared" si="16"/>
        <v>14.81772418309887</v>
      </c>
      <c r="R29" s="278">
        <f t="shared" si="17"/>
        <v>16.738649951566913</v>
      </c>
      <c r="S29" s="274"/>
      <c r="T29" s="274"/>
      <c r="U29" s="274"/>
      <c r="V29" s="279"/>
      <c r="W29" s="279"/>
      <c r="X29" s="279"/>
      <c r="Y29" s="279"/>
      <c r="Z29" s="279"/>
      <c r="AA29" s="279"/>
      <c r="AB29" s="279"/>
      <c r="AC29" s="279"/>
      <c r="AD29" s="279"/>
    </row>
    <row r="30" spans="1:30" ht="15.6">
      <c r="A30" s="274">
        <v>28</v>
      </c>
      <c r="B30" s="278">
        <f t="shared" si="1"/>
        <v>2.2879276757372606</v>
      </c>
      <c r="C30" s="278">
        <f t="shared" si="2"/>
        <v>2.6201719570609669</v>
      </c>
      <c r="D30" s="278">
        <f t="shared" si="3"/>
        <v>2.9987033191822641</v>
      </c>
      <c r="E30" s="278">
        <f t="shared" si="4"/>
        <v>3.4296999927079224</v>
      </c>
      <c r="F30" s="278">
        <f t="shared" si="5"/>
        <v>3.9201291384586519</v>
      </c>
      <c r="G30" s="278">
        <f t="shared" si="6"/>
        <v>4.4778430748591154</v>
      </c>
      <c r="H30" s="278">
        <f t="shared" si="7"/>
        <v>5.1116866971460029</v>
      </c>
      <c r="I30" s="278">
        <f t="shared" si="8"/>
        <v>5.8316173272858949</v>
      </c>
      <c r="J30" s="278">
        <f t="shared" si="9"/>
        <v>6.6488383637540691</v>
      </c>
      <c r="K30" s="278">
        <f t="shared" si="10"/>
        <v>7.5759482435642234</v>
      </c>
      <c r="L30" s="278">
        <f t="shared" si="11"/>
        <v>8.6271063863798272</v>
      </c>
      <c r="M30" s="278">
        <f t="shared" si="12"/>
        <v>9.8182179635115396</v>
      </c>
      <c r="N30" s="278">
        <f t="shared" si="13"/>
        <v>11.167139524561298</v>
      </c>
      <c r="O30" s="278">
        <f t="shared" si="14"/>
        <v>12.693907722987152</v>
      </c>
      <c r="P30" s="278">
        <f t="shared" si="15"/>
        <v>14.420993610649926</v>
      </c>
      <c r="Q30" s="278">
        <f t="shared" si="16"/>
        <v>16.373585222324252</v>
      </c>
      <c r="R30" s="278">
        <f t="shared" si="17"/>
        <v>18.579901446239273</v>
      </c>
      <c r="S30" s="274"/>
      <c r="T30" s="274"/>
      <c r="U30" s="274"/>
      <c r="V30" s="279"/>
      <c r="W30" s="279"/>
      <c r="X30" s="279"/>
      <c r="Y30" s="279"/>
      <c r="Z30" s="279"/>
      <c r="AA30" s="279"/>
      <c r="AB30" s="279"/>
      <c r="AC30" s="279"/>
      <c r="AD30" s="279"/>
    </row>
    <row r="31" spans="1:30" ht="15.6">
      <c r="A31" s="274">
        <v>29</v>
      </c>
      <c r="B31" s="278">
        <f t="shared" si="1"/>
        <v>2.3565655060093786</v>
      </c>
      <c r="C31" s="278">
        <f t="shared" si="2"/>
        <v>2.7118779755581008</v>
      </c>
      <c r="D31" s="278">
        <f t="shared" si="3"/>
        <v>3.1186514519495545</v>
      </c>
      <c r="E31" s="278">
        <f t="shared" si="4"/>
        <v>3.5840364923797789</v>
      </c>
      <c r="F31" s="278">
        <f t="shared" si="5"/>
        <v>4.1161355953815848</v>
      </c>
      <c r="G31" s="278">
        <f t="shared" si="6"/>
        <v>4.7241244439763665</v>
      </c>
      <c r="H31" s="278">
        <f t="shared" si="7"/>
        <v>5.4183878989747631</v>
      </c>
      <c r="I31" s="278">
        <f t="shared" si="8"/>
        <v>6.2106724535594777</v>
      </c>
      <c r="J31" s="278">
        <f t="shared" si="9"/>
        <v>7.114257049216854</v>
      </c>
      <c r="K31" s="278">
        <f t="shared" si="10"/>
        <v>8.1441443618315397</v>
      </c>
      <c r="L31" s="278">
        <f t="shared" si="11"/>
        <v>9.3172748972902131</v>
      </c>
      <c r="M31" s="278">
        <f t="shared" si="12"/>
        <v>10.65276649041002</v>
      </c>
      <c r="N31" s="278">
        <f t="shared" si="13"/>
        <v>12.172182081771815</v>
      </c>
      <c r="O31" s="278">
        <f t="shared" si="14"/>
        <v>13.899828956670934</v>
      </c>
      <c r="P31" s="278">
        <f t="shared" si="15"/>
        <v>15.86309297171492</v>
      </c>
      <c r="Q31" s="278">
        <f t="shared" si="16"/>
        <v>18.092811670668297</v>
      </c>
      <c r="R31" s="278">
        <f t="shared" si="17"/>
        <v>20.623690605325592</v>
      </c>
      <c r="S31" s="274"/>
      <c r="T31" s="274"/>
      <c r="U31" s="274"/>
      <c r="V31" s="279"/>
      <c r="W31" s="279"/>
      <c r="X31" s="279"/>
      <c r="Y31" s="279"/>
      <c r="Z31" s="279"/>
      <c r="AA31" s="279"/>
      <c r="AB31" s="279"/>
      <c r="AC31" s="279"/>
      <c r="AD31" s="279"/>
    </row>
    <row r="32" spans="1:30" ht="15.6">
      <c r="A32" s="275">
        <v>30</v>
      </c>
      <c r="B32" s="278">
        <f t="shared" si="1"/>
        <v>2.42726247118966</v>
      </c>
      <c r="C32" s="278">
        <f t="shared" si="2"/>
        <v>2.8067937047026343</v>
      </c>
      <c r="D32" s="278">
        <f t="shared" si="3"/>
        <v>3.2433975100275365</v>
      </c>
      <c r="E32" s="278">
        <f t="shared" si="4"/>
        <v>3.7453181345368689</v>
      </c>
      <c r="F32" s="278">
        <f t="shared" si="5"/>
        <v>4.3219423751506643</v>
      </c>
      <c r="G32" s="278">
        <f t="shared" si="6"/>
        <v>4.9839512883950672</v>
      </c>
      <c r="H32" s="278">
        <f t="shared" si="7"/>
        <v>5.7434911729132487</v>
      </c>
      <c r="I32" s="278">
        <f t="shared" si="8"/>
        <v>6.6143661630408435</v>
      </c>
      <c r="J32" s="278">
        <f t="shared" si="9"/>
        <v>7.6122550426620341</v>
      </c>
      <c r="K32" s="278">
        <f t="shared" si="10"/>
        <v>8.7549551889689052</v>
      </c>
      <c r="L32" s="278">
        <f t="shared" si="11"/>
        <v>10.06265688907343</v>
      </c>
      <c r="M32" s="278">
        <f t="shared" si="12"/>
        <v>11.558251642094872</v>
      </c>
      <c r="N32" s="278">
        <f t="shared" si="13"/>
        <v>13.26767846913128</v>
      </c>
      <c r="O32" s="278">
        <f t="shared" si="14"/>
        <v>15.220312707554674</v>
      </c>
      <c r="P32" s="278">
        <f t="shared" si="15"/>
        <v>17.449402268886413</v>
      </c>
      <c r="Q32" s="278">
        <f t="shared" si="16"/>
        <v>19.99255689608847</v>
      </c>
      <c r="R32" s="278">
        <f t="shared" si="17"/>
        <v>22.892296571911409</v>
      </c>
      <c r="S32" s="274"/>
      <c r="T32" s="274"/>
      <c r="U32" s="275"/>
      <c r="V32" s="280"/>
      <c r="W32" s="280"/>
      <c r="X32" s="280"/>
      <c r="Y32" s="280"/>
      <c r="Z32" s="280"/>
      <c r="AA32" s="280"/>
      <c r="AB32" s="280"/>
      <c r="AC32" s="280"/>
      <c r="AD32" s="280"/>
    </row>
    <row r="33" spans="1:30" ht="15.6">
      <c r="A33" s="274">
        <v>31</v>
      </c>
      <c r="B33" s="278">
        <f t="shared" si="1"/>
        <v>2.5000803453253497</v>
      </c>
      <c r="C33" s="278">
        <f t="shared" si="2"/>
        <v>2.9050314843672265</v>
      </c>
      <c r="D33" s="278">
        <f t="shared" si="3"/>
        <v>3.3731334104286379</v>
      </c>
      <c r="E33" s="278">
        <f t="shared" si="4"/>
        <v>3.9138574505910282</v>
      </c>
      <c r="F33" s="278">
        <f t="shared" si="5"/>
        <v>4.5380394939081974</v>
      </c>
      <c r="G33" s="278">
        <f t="shared" si="6"/>
        <v>5.2580686092567959</v>
      </c>
      <c r="H33" s="278">
        <f t="shared" si="7"/>
        <v>6.088100643288044</v>
      </c>
      <c r="I33" s="278">
        <f t="shared" si="8"/>
        <v>7.0442999636384984</v>
      </c>
      <c r="J33" s="278">
        <f t="shared" si="9"/>
        <v>8.145112895648376</v>
      </c>
      <c r="K33" s="278">
        <f t="shared" si="10"/>
        <v>9.4115768281415733</v>
      </c>
      <c r="L33" s="278">
        <f t="shared" si="11"/>
        <v>10.867669440199306</v>
      </c>
      <c r="M33" s="278">
        <f t="shared" si="12"/>
        <v>12.540703031672937</v>
      </c>
      <c r="N33" s="278">
        <f t="shared" si="13"/>
        <v>14.461769531353095</v>
      </c>
      <c r="O33" s="278">
        <f t="shared" si="14"/>
        <v>16.66624241477237</v>
      </c>
      <c r="P33" s="278">
        <f t="shared" si="15"/>
        <v>19.194342495775054</v>
      </c>
      <c r="Q33" s="278">
        <f t="shared" si="16"/>
        <v>22.091775370177757</v>
      </c>
      <c r="R33" s="278">
        <f t="shared" si="17"/>
        <v>25.410449194821663</v>
      </c>
      <c r="S33" s="274"/>
      <c r="T33" s="274"/>
      <c r="U33" s="274"/>
      <c r="V33" s="279"/>
      <c r="W33" s="279"/>
      <c r="X33" s="279"/>
      <c r="Y33" s="279"/>
      <c r="Z33" s="279"/>
      <c r="AA33" s="279"/>
      <c r="AB33" s="279"/>
      <c r="AC33" s="279"/>
      <c r="AD33" s="279"/>
    </row>
    <row r="34" spans="1:30" ht="15.6">
      <c r="A34" s="274">
        <v>32</v>
      </c>
      <c r="B34" s="278">
        <f t="shared" si="1"/>
        <v>2.5750827556851101</v>
      </c>
      <c r="C34" s="278">
        <f t="shared" si="2"/>
        <v>3.0067075863200796</v>
      </c>
      <c r="D34" s="278">
        <f t="shared" si="3"/>
        <v>3.5080587468457836</v>
      </c>
      <c r="E34" s="278">
        <f t="shared" si="4"/>
        <v>4.0899810358676243</v>
      </c>
      <c r="F34" s="278">
        <f t="shared" si="5"/>
        <v>4.7649414686036069</v>
      </c>
      <c r="G34" s="278">
        <f t="shared" si="6"/>
        <v>5.5472623827659193</v>
      </c>
      <c r="H34" s="278">
        <f t="shared" si="7"/>
        <v>6.4533866818853269</v>
      </c>
      <c r="I34" s="278">
        <f t="shared" si="8"/>
        <v>7.5021794612750012</v>
      </c>
      <c r="J34" s="278">
        <f t="shared" si="9"/>
        <v>8.7152707983437629</v>
      </c>
      <c r="K34" s="278">
        <f t="shared" si="10"/>
        <v>10.117445090252192</v>
      </c>
      <c r="L34" s="278">
        <f t="shared" si="11"/>
        <v>11.73708299541525</v>
      </c>
      <c r="M34" s="278">
        <f t="shared" si="12"/>
        <v>13.606662789365137</v>
      </c>
      <c r="N34" s="278">
        <f t="shared" si="13"/>
        <v>15.763328789174874</v>
      </c>
      <c r="O34" s="278">
        <f t="shared" si="14"/>
        <v>18.249535444175745</v>
      </c>
      <c r="P34" s="278">
        <f t="shared" si="15"/>
        <v>21.11377674535256</v>
      </c>
      <c r="Q34" s="278">
        <f t="shared" si="16"/>
        <v>24.411411784046422</v>
      </c>
      <c r="R34" s="278">
        <f t="shared" si="17"/>
        <v>28.205598606252046</v>
      </c>
      <c r="S34" s="274"/>
      <c r="T34" s="274"/>
      <c r="U34" s="274"/>
      <c r="V34" s="279"/>
      <c r="W34" s="279"/>
      <c r="X34" s="279"/>
      <c r="Y34" s="279"/>
      <c r="Z34" s="279"/>
      <c r="AA34" s="279"/>
      <c r="AB34" s="279"/>
      <c r="AC34" s="279"/>
      <c r="AD34" s="279"/>
    </row>
    <row r="35" spans="1:30" ht="15.6">
      <c r="A35" s="274">
        <v>33</v>
      </c>
      <c r="B35" s="278">
        <f t="shared" si="1"/>
        <v>2.6523352383556635</v>
      </c>
      <c r="C35" s="278">
        <f t="shared" si="2"/>
        <v>3.1119423518412823</v>
      </c>
      <c r="D35" s="278">
        <f t="shared" si="3"/>
        <v>3.6483810967196151</v>
      </c>
      <c r="E35" s="278">
        <f t="shared" si="4"/>
        <v>4.2740301824816678</v>
      </c>
      <c r="F35" s="278">
        <f t="shared" si="5"/>
        <v>5.0031885420337874</v>
      </c>
      <c r="G35" s="278">
        <f t="shared" si="6"/>
        <v>5.8523618138180451</v>
      </c>
      <c r="H35" s="278">
        <f t="shared" si="7"/>
        <v>6.8405898827984464</v>
      </c>
      <c r="I35" s="278">
        <f t="shared" si="8"/>
        <v>7.9898211262578762</v>
      </c>
      <c r="J35" s="278">
        <f t="shared" si="9"/>
        <v>9.3253397542278265</v>
      </c>
      <c r="K35" s="278">
        <f t="shared" si="10"/>
        <v>10.876253472021105</v>
      </c>
      <c r="L35" s="278">
        <f t="shared" si="11"/>
        <v>12.67604963504847</v>
      </c>
      <c r="M35" s="278">
        <f t="shared" si="12"/>
        <v>14.763229126461173</v>
      </c>
      <c r="N35" s="278">
        <f t="shared" si="13"/>
        <v>17.182028380200613</v>
      </c>
      <c r="O35" s="278">
        <f t="shared" si="14"/>
        <v>19.983241311372442</v>
      </c>
      <c r="P35" s="278">
        <f t="shared" si="15"/>
        <v>23.225154419887815</v>
      </c>
      <c r="Q35" s="278">
        <f t="shared" si="16"/>
        <v>26.974610021371298</v>
      </c>
      <c r="R35" s="278">
        <f t="shared" si="17"/>
        <v>31.308214452939772</v>
      </c>
      <c r="S35" s="274"/>
      <c r="T35" s="274"/>
      <c r="U35" s="274"/>
      <c r="V35" s="279"/>
      <c r="W35" s="279"/>
      <c r="X35" s="279"/>
      <c r="Y35" s="279"/>
      <c r="Z35" s="279"/>
      <c r="AA35" s="279"/>
      <c r="AB35" s="279"/>
      <c r="AC35" s="279"/>
      <c r="AD35" s="279"/>
    </row>
    <row r="36" spans="1:30" ht="15.6">
      <c r="A36" s="274">
        <v>34</v>
      </c>
      <c r="B36" s="278">
        <f t="shared" si="1"/>
        <v>2.7319052955063334</v>
      </c>
      <c r="C36" s="278">
        <f t="shared" si="2"/>
        <v>3.2208603341557271</v>
      </c>
      <c r="D36" s="278">
        <f t="shared" si="3"/>
        <v>3.7943163405883995</v>
      </c>
      <c r="E36" s="278">
        <f t="shared" si="4"/>
        <v>4.4663615406933426</v>
      </c>
      <c r="F36" s="278">
        <f t="shared" si="5"/>
        <v>5.2533479691354765</v>
      </c>
      <c r="G36" s="278">
        <f t="shared" si="6"/>
        <v>6.1742417135780379</v>
      </c>
      <c r="H36" s="278">
        <f t="shared" si="7"/>
        <v>7.2510252757663531</v>
      </c>
      <c r="I36" s="278">
        <f t="shared" si="8"/>
        <v>8.5091594994646389</v>
      </c>
      <c r="J36" s="278">
        <f t="shared" si="9"/>
        <v>9.9781135370237735</v>
      </c>
      <c r="K36" s="278">
        <f t="shared" si="10"/>
        <v>11.691972482422688</v>
      </c>
      <c r="L36" s="278">
        <f t="shared" si="11"/>
        <v>13.690133605852347</v>
      </c>
      <c r="M36" s="278">
        <f t="shared" si="12"/>
        <v>16.018103602210374</v>
      </c>
      <c r="N36" s="278">
        <f t="shared" si="13"/>
        <v>18.728410934418669</v>
      </c>
      <c r="O36" s="278">
        <f t="shared" si="14"/>
        <v>21.881649235952825</v>
      </c>
      <c r="P36" s="278">
        <f t="shared" si="15"/>
        <v>25.547669861876596</v>
      </c>
      <c r="Q36" s="278">
        <f t="shared" si="16"/>
        <v>29.806944073615284</v>
      </c>
      <c r="R36" s="278">
        <f t="shared" si="17"/>
        <v>34.752118042763151</v>
      </c>
      <c r="S36" s="274"/>
      <c r="T36" s="274"/>
      <c r="U36" s="274"/>
      <c r="V36" s="279"/>
      <c r="W36" s="279"/>
      <c r="X36" s="279"/>
      <c r="Y36" s="279"/>
      <c r="Z36" s="279"/>
      <c r="AA36" s="279"/>
      <c r="AB36" s="279"/>
      <c r="AC36" s="279"/>
      <c r="AD36" s="279"/>
    </row>
    <row r="37" spans="1:30" ht="15.6">
      <c r="A37" s="275">
        <v>35</v>
      </c>
      <c r="B37" s="278">
        <f t="shared" si="1"/>
        <v>2.8138624543715234</v>
      </c>
      <c r="C37" s="278">
        <f t="shared" si="2"/>
        <v>3.3335904458511778</v>
      </c>
      <c r="D37" s="278">
        <f t="shared" si="3"/>
        <v>3.9460889942119355</v>
      </c>
      <c r="E37" s="278">
        <f t="shared" si="4"/>
        <v>4.6673478100245429</v>
      </c>
      <c r="F37" s="278">
        <f t="shared" si="5"/>
        <v>5.5160153675922503</v>
      </c>
      <c r="G37" s="278">
        <f t="shared" si="6"/>
        <v>6.5138250078248303</v>
      </c>
      <c r="H37" s="278">
        <f t="shared" si="7"/>
        <v>7.6860867923123344</v>
      </c>
      <c r="I37" s="278">
        <f t="shared" si="8"/>
        <v>9.0622548669298411</v>
      </c>
      <c r="J37" s="278">
        <f t="shared" si="9"/>
        <v>10.676581484615438</v>
      </c>
      <c r="K37" s="278">
        <f t="shared" si="10"/>
        <v>12.568870418604391</v>
      </c>
      <c r="L37" s="278">
        <f t="shared" si="11"/>
        <v>14.785344294320534</v>
      </c>
      <c r="M37" s="278">
        <f t="shared" si="12"/>
        <v>17.379642408398254</v>
      </c>
      <c r="N37" s="278">
        <f t="shared" si="13"/>
        <v>20.413967918516352</v>
      </c>
      <c r="O37" s="278">
        <f t="shared" si="14"/>
        <v>23.960405913368344</v>
      </c>
      <c r="P37" s="278">
        <f t="shared" si="15"/>
        <v>28.102436848064254</v>
      </c>
      <c r="Q37" s="278">
        <f t="shared" si="16"/>
        <v>32.936673201344888</v>
      </c>
      <c r="R37" s="278">
        <f t="shared" si="17"/>
        <v>38.574851027467098</v>
      </c>
      <c r="S37" s="274"/>
      <c r="T37" s="274"/>
      <c r="U37" s="275"/>
      <c r="V37" s="280"/>
      <c r="W37" s="280"/>
      <c r="X37" s="280"/>
      <c r="Y37" s="280"/>
      <c r="Z37" s="280"/>
      <c r="AA37" s="280"/>
      <c r="AB37" s="280"/>
      <c r="AC37" s="280"/>
      <c r="AD37" s="280"/>
    </row>
    <row r="38" spans="1:30" ht="15.6">
      <c r="A38" s="274">
        <v>36</v>
      </c>
      <c r="B38" s="278">
        <f t="shared" si="1"/>
        <v>2.8982783280026689</v>
      </c>
      <c r="C38" s="278">
        <f t="shared" si="2"/>
        <v>3.450266111455969</v>
      </c>
      <c r="D38" s="278">
        <f t="shared" si="3"/>
        <v>4.103932553980413</v>
      </c>
      <c r="E38" s="278">
        <f t="shared" si="4"/>
        <v>4.8773784614756472</v>
      </c>
      <c r="F38" s="278">
        <f t="shared" si="5"/>
        <v>5.791816135971863</v>
      </c>
      <c r="G38" s="278">
        <f t="shared" si="6"/>
        <v>6.8720853832551958</v>
      </c>
      <c r="H38" s="278">
        <f t="shared" si="7"/>
        <v>8.1472519998510737</v>
      </c>
      <c r="I38" s="278">
        <f t="shared" si="8"/>
        <v>9.6513014332802811</v>
      </c>
      <c r="J38" s="278">
        <f t="shared" si="9"/>
        <v>11.423942188538518</v>
      </c>
      <c r="K38" s="278">
        <f t="shared" si="10"/>
        <v>13.511535699999721</v>
      </c>
      <c r="L38" s="278">
        <f t="shared" si="11"/>
        <v>15.968171837866176</v>
      </c>
      <c r="M38" s="278">
        <f t="shared" si="12"/>
        <v>18.856912013112105</v>
      </c>
      <c r="N38" s="278">
        <f t="shared" si="13"/>
        <v>22.251225031182827</v>
      </c>
      <c r="O38" s="278">
        <f t="shared" si="14"/>
        <v>26.236644475138341</v>
      </c>
      <c r="P38" s="278">
        <f t="shared" si="15"/>
        <v>30.912680532870681</v>
      </c>
      <c r="Q38" s="278">
        <f t="shared" si="16"/>
        <v>36.395023887486104</v>
      </c>
      <c r="R38" s="278">
        <f t="shared" si="17"/>
        <v>42.818084640488479</v>
      </c>
      <c r="S38" s="274"/>
      <c r="T38" s="274"/>
      <c r="U38" s="274"/>
      <c r="V38" s="279"/>
      <c r="W38" s="279"/>
      <c r="X38" s="279"/>
      <c r="Y38" s="279"/>
      <c r="Z38" s="279"/>
      <c r="AA38" s="279"/>
      <c r="AB38" s="279"/>
      <c r="AC38" s="279"/>
      <c r="AD38" s="279"/>
    </row>
    <row r="39" spans="1:30" ht="15.6">
      <c r="A39" s="274">
        <v>37</v>
      </c>
      <c r="B39" s="278">
        <f t="shared" si="1"/>
        <v>2.985226677842749</v>
      </c>
      <c r="C39" s="278">
        <f t="shared" si="2"/>
        <v>3.571025425356928</v>
      </c>
      <c r="D39" s="278">
        <f t="shared" si="3"/>
        <v>4.2680898561396292</v>
      </c>
      <c r="E39" s="278">
        <f t="shared" si="4"/>
        <v>5.0968604922420511</v>
      </c>
      <c r="F39" s="278">
        <f t="shared" si="5"/>
        <v>6.0814069427704558</v>
      </c>
      <c r="G39" s="278">
        <f t="shared" si="6"/>
        <v>7.2500500793342315</v>
      </c>
      <c r="H39" s="278">
        <f t="shared" si="7"/>
        <v>8.6360871198421378</v>
      </c>
      <c r="I39" s="278">
        <f t="shared" si="8"/>
        <v>10.278636026443499</v>
      </c>
      <c r="J39" s="278">
        <f t="shared" si="9"/>
        <v>12.223618141736214</v>
      </c>
      <c r="K39" s="278">
        <f t="shared" si="10"/>
        <v>14.5249008774997</v>
      </c>
      <c r="L39" s="278">
        <f t="shared" si="11"/>
        <v>17.245625584895471</v>
      </c>
      <c r="M39" s="278">
        <f t="shared" si="12"/>
        <v>20.459749534226635</v>
      </c>
      <c r="N39" s="278">
        <f t="shared" si="13"/>
        <v>24.253835283989282</v>
      </c>
      <c r="O39" s="278">
        <f t="shared" si="14"/>
        <v>28.729125700276487</v>
      </c>
      <c r="P39" s="278">
        <f t="shared" si="15"/>
        <v>34.003948586157748</v>
      </c>
      <c r="Q39" s="278">
        <f t="shared" si="16"/>
        <v>40.216501395672147</v>
      </c>
      <c r="R39" s="278">
        <f t="shared" si="17"/>
        <v>47.528073950942215</v>
      </c>
      <c r="S39" s="274"/>
      <c r="T39" s="274"/>
      <c r="U39" s="274"/>
      <c r="V39" s="279"/>
      <c r="W39" s="279"/>
      <c r="X39" s="279"/>
      <c r="Y39" s="279"/>
      <c r="Z39" s="279"/>
      <c r="AA39" s="279"/>
      <c r="AB39" s="279"/>
      <c r="AC39" s="279"/>
      <c r="AD39" s="279"/>
    </row>
    <row r="40" spans="1:30" ht="15.6">
      <c r="A40" s="274">
        <v>38</v>
      </c>
      <c r="B40" s="278">
        <f t="shared" si="1"/>
        <v>3.0747834781780314</v>
      </c>
      <c r="C40" s="278">
        <f t="shared" si="2"/>
        <v>3.6960113152444207</v>
      </c>
      <c r="D40" s="278">
        <f t="shared" si="3"/>
        <v>4.4388134503852141</v>
      </c>
      <c r="E40" s="278">
        <f t="shared" si="4"/>
        <v>5.3262192143929434</v>
      </c>
      <c r="F40" s="278">
        <f t="shared" si="5"/>
        <v>6.3854772899089784</v>
      </c>
      <c r="G40" s="278">
        <f t="shared" si="6"/>
        <v>7.6488028336976139</v>
      </c>
      <c r="H40" s="278">
        <f t="shared" si="7"/>
        <v>9.1542523470326653</v>
      </c>
      <c r="I40" s="278">
        <f t="shared" si="8"/>
        <v>10.946747368162326</v>
      </c>
      <c r="J40" s="278">
        <f t="shared" si="9"/>
        <v>13.079271411657748</v>
      </c>
      <c r="K40" s="278">
        <f t="shared" si="10"/>
        <v>15.614268443312177</v>
      </c>
      <c r="L40" s="278">
        <f t="shared" si="11"/>
        <v>18.62527563168711</v>
      </c>
      <c r="M40" s="278">
        <f t="shared" si="12"/>
        <v>22.198828244635898</v>
      </c>
      <c r="N40" s="278">
        <f t="shared" si="13"/>
        <v>26.43668045954832</v>
      </c>
      <c r="O40" s="278">
        <f t="shared" si="14"/>
        <v>31.458392641802757</v>
      </c>
      <c r="P40" s="278">
        <f t="shared" si="15"/>
        <v>37.404343444773524</v>
      </c>
      <c r="Q40" s="278">
        <f t="shared" si="16"/>
        <v>44.43923404221772</v>
      </c>
      <c r="R40" s="278">
        <f t="shared" si="17"/>
        <v>52.75616208554586</v>
      </c>
      <c r="S40" s="274"/>
      <c r="T40" s="274"/>
      <c r="U40" s="274"/>
      <c r="V40" s="279"/>
      <c r="W40" s="279"/>
      <c r="X40" s="279"/>
      <c r="Y40" s="279"/>
      <c r="Z40" s="279"/>
      <c r="AA40" s="279"/>
      <c r="AB40" s="279"/>
      <c r="AC40" s="279"/>
      <c r="AD40" s="279"/>
    </row>
    <row r="41" spans="1:30" ht="15.6">
      <c r="A41" s="274">
        <v>39</v>
      </c>
      <c r="B41" s="278">
        <f t="shared" si="1"/>
        <v>3.1670269825233723</v>
      </c>
      <c r="C41" s="278">
        <f t="shared" si="2"/>
        <v>3.8253717112779753</v>
      </c>
      <c r="D41" s="278">
        <f t="shared" si="3"/>
        <v>4.6163659884006227</v>
      </c>
      <c r="E41" s="278">
        <f t="shared" si="4"/>
        <v>5.5658990790406255</v>
      </c>
      <c r="F41" s="278">
        <f t="shared" si="5"/>
        <v>6.7047511544044269</v>
      </c>
      <c r="G41" s="278">
        <f t="shared" si="6"/>
        <v>8.0694869895509829</v>
      </c>
      <c r="H41" s="278">
        <f t="shared" si="7"/>
        <v>9.7035074878546261</v>
      </c>
      <c r="I41" s="278">
        <f t="shared" si="8"/>
        <v>11.658285947092876</v>
      </c>
      <c r="J41" s="278">
        <f t="shared" si="9"/>
        <v>13.994820410473791</v>
      </c>
      <c r="K41" s="278">
        <f t="shared" si="10"/>
        <v>16.785338576560591</v>
      </c>
      <c r="L41" s="278">
        <f t="shared" si="11"/>
        <v>20.115297682222078</v>
      </c>
      <c r="M41" s="278">
        <f t="shared" si="12"/>
        <v>24.085728645429949</v>
      </c>
      <c r="N41" s="278">
        <f t="shared" si="13"/>
        <v>28.81598170090767</v>
      </c>
      <c r="O41" s="278">
        <f t="shared" si="14"/>
        <v>34.446939942774023</v>
      </c>
      <c r="P41" s="278">
        <f t="shared" si="15"/>
        <v>41.144777789250874</v>
      </c>
      <c r="Q41" s="278">
        <f t="shared" si="16"/>
        <v>49.105353616650582</v>
      </c>
      <c r="R41" s="278">
        <f t="shared" si="17"/>
        <v>58.559339914955906</v>
      </c>
      <c r="S41" s="274"/>
      <c r="T41" s="274"/>
      <c r="U41" s="274"/>
      <c r="V41" s="279"/>
      <c r="W41" s="279"/>
      <c r="X41" s="279"/>
      <c r="Y41" s="279"/>
      <c r="Z41" s="279"/>
      <c r="AA41" s="279"/>
      <c r="AB41" s="279"/>
      <c r="AC41" s="279"/>
      <c r="AD41" s="279"/>
    </row>
    <row r="42" spans="1:30" ht="15.6">
      <c r="A42" s="275">
        <v>40</v>
      </c>
      <c r="B42" s="278">
        <f t="shared" si="1"/>
        <v>3.2620377919990733</v>
      </c>
      <c r="C42" s="278">
        <f t="shared" si="2"/>
        <v>3.9592597211727045</v>
      </c>
      <c r="D42" s="278">
        <f t="shared" si="3"/>
        <v>4.8010206279366479</v>
      </c>
      <c r="E42" s="278">
        <f t="shared" si="4"/>
        <v>5.8163645375974538</v>
      </c>
      <c r="F42" s="278">
        <f t="shared" si="5"/>
        <v>7.0399887121246483</v>
      </c>
      <c r="G42" s="278">
        <f t="shared" si="6"/>
        <v>8.5133087739762878</v>
      </c>
      <c r="H42" s="278">
        <f t="shared" si="7"/>
        <v>10.285717937125904</v>
      </c>
      <c r="I42" s="278">
        <f t="shared" si="8"/>
        <v>12.416074533653914</v>
      </c>
      <c r="J42" s="278">
        <f t="shared" si="9"/>
        <v>14.974457839206956</v>
      </c>
      <c r="K42" s="278">
        <f t="shared" si="10"/>
        <v>18.044238969802635</v>
      </c>
      <c r="L42" s="278">
        <f t="shared" si="11"/>
        <v>21.724521496799845</v>
      </c>
      <c r="M42" s="278">
        <f t="shared" si="12"/>
        <v>26.133015580291495</v>
      </c>
      <c r="N42" s="278">
        <f t="shared" si="13"/>
        <v>31.409420053989365</v>
      </c>
      <c r="O42" s="278">
        <f t="shared" si="14"/>
        <v>37.719399237337555</v>
      </c>
      <c r="P42" s="278">
        <f t="shared" si="15"/>
        <v>45.259255568175959</v>
      </c>
      <c r="Q42" s="278">
        <f t="shared" si="16"/>
        <v>54.261415746398896</v>
      </c>
      <c r="R42" s="278">
        <f t="shared" si="17"/>
        <v>65.000867305601062</v>
      </c>
      <c r="S42" s="274"/>
      <c r="T42" s="274"/>
      <c r="U42" s="275"/>
      <c r="V42" s="280"/>
      <c r="W42" s="280"/>
      <c r="X42" s="280"/>
      <c r="Y42" s="280"/>
      <c r="Z42" s="280"/>
      <c r="AA42" s="280"/>
      <c r="AB42" s="280"/>
      <c r="AC42" s="280"/>
      <c r="AD42" s="280"/>
    </row>
    <row r="43" spans="1:30" ht="15.6">
      <c r="A43" s="274">
        <v>41</v>
      </c>
      <c r="B43" s="278">
        <f t="shared" si="1"/>
        <v>3.3598989257590457</v>
      </c>
      <c r="C43" s="278">
        <f t="shared" si="2"/>
        <v>4.0978338114137491</v>
      </c>
      <c r="D43" s="278">
        <f t="shared" si="3"/>
        <v>4.9930614530541142</v>
      </c>
      <c r="E43" s="278">
        <f t="shared" si="4"/>
        <v>6.078100941789339</v>
      </c>
      <c r="F43" s="278">
        <f t="shared" si="5"/>
        <v>7.3919881477308804</v>
      </c>
      <c r="G43" s="278">
        <f t="shared" si="6"/>
        <v>8.9815407565449839</v>
      </c>
      <c r="H43" s="278">
        <f t="shared" si="7"/>
        <v>10.902861013353458</v>
      </c>
      <c r="I43" s="278">
        <f t="shared" si="8"/>
        <v>13.223119378341419</v>
      </c>
      <c r="J43" s="278">
        <f t="shared" si="9"/>
        <v>16.022669887951444</v>
      </c>
      <c r="K43" s="278">
        <f t="shared" si="10"/>
        <v>19.397556892537832</v>
      </c>
      <c r="L43" s="278">
        <f t="shared" si="11"/>
        <v>23.462483216543834</v>
      </c>
      <c r="M43" s="278">
        <f t="shared" si="12"/>
        <v>28.35432190461627</v>
      </c>
      <c r="N43" s="278">
        <f t="shared" si="13"/>
        <v>34.236267858848407</v>
      </c>
      <c r="O43" s="278">
        <f t="shared" si="14"/>
        <v>41.302742164884627</v>
      </c>
      <c r="P43" s="278">
        <f t="shared" si="15"/>
        <v>49.785181124993557</v>
      </c>
      <c r="Q43" s="278">
        <f t="shared" si="16"/>
        <v>59.958864399770782</v>
      </c>
      <c r="R43" s="278">
        <f t="shared" si="17"/>
        <v>72.150962709217183</v>
      </c>
      <c r="S43" s="274"/>
      <c r="T43" s="274"/>
      <c r="U43" s="274"/>
      <c r="V43" s="279"/>
      <c r="W43" s="279"/>
      <c r="X43" s="279"/>
      <c r="Y43" s="279"/>
      <c r="Z43" s="279"/>
      <c r="AA43" s="279"/>
      <c r="AB43" s="279"/>
      <c r="AC43" s="279"/>
      <c r="AD43" s="279"/>
    </row>
    <row r="44" spans="1:30" ht="15.6">
      <c r="A44" s="274">
        <v>42</v>
      </c>
      <c r="B44" s="278">
        <f t="shared" si="1"/>
        <v>3.4606958935318168</v>
      </c>
      <c r="C44" s="278">
        <f t="shared" si="2"/>
        <v>4.2412579948132301</v>
      </c>
      <c r="D44" s="278">
        <f t="shared" si="3"/>
        <v>5.1927839111762788</v>
      </c>
      <c r="E44" s="278">
        <f t="shared" si="4"/>
        <v>6.3516154841698595</v>
      </c>
      <c r="F44" s="278">
        <f t="shared" si="5"/>
        <v>7.7615875551174245</v>
      </c>
      <c r="G44" s="278">
        <f t="shared" si="6"/>
        <v>9.4755254981549584</v>
      </c>
      <c r="H44" s="278">
        <f t="shared" si="7"/>
        <v>11.557032674154666</v>
      </c>
      <c r="I44" s="278">
        <f t="shared" si="8"/>
        <v>14.082622137933612</v>
      </c>
      <c r="J44" s="278">
        <f t="shared" si="9"/>
        <v>17.144256780108044</v>
      </c>
      <c r="K44" s="278">
        <f t="shared" si="10"/>
        <v>20.852373659478168</v>
      </c>
      <c r="L44" s="278">
        <f t="shared" si="11"/>
        <v>25.339481873867342</v>
      </c>
      <c r="M44" s="278">
        <f t="shared" si="12"/>
        <v>30.764439266508653</v>
      </c>
      <c r="N44" s="278">
        <f t="shared" si="13"/>
        <v>37.31753196614477</v>
      </c>
      <c r="O44" s="278">
        <f t="shared" si="14"/>
        <v>45.226502670548669</v>
      </c>
      <c r="P44" s="278">
        <f t="shared" si="15"/>
        <v>54.763699237492915</v>
      </c>
      <c r="Q44" s="278">
        <f t="shared" si="16"/>
        <v>66.254545161746719</v>
      </c>
      <c r="R44" s="278">
        <f t="shared" si="17"/>
        <v>80.087568607231077</v>
      </c>
      <c r="S44" s="274"/>
      <c r="T44" s="274"/>
      <c r="U44" s="274"/>
      <c r="V44" s="279"/>
      <c r="W44" s="279"/>
      <c r="X44" s="279"/>
      <c r="Y44" s="279"/>
      <c r="Z44" s="279"/>
      <c r="AA44" s="279"/>
      <c r="AB44" s="279"/>
      <c r="AC44" s="279"/>
      <c r="AD44" s="279"/>
    </row>
    <row r="45" spans="1:30" ht="15.6">
      <c r="A45" s="274">
        <v>43</v>
      </c>
      <c r="B45" s="278">
        <f t="shared" si="1"/>
        <v>3.5645167703377711</v>
      </c>
      <c r="C45" s="278">
        <f t="shared" si="2"/>
        <v>4.3897020246316929</v>
      </c>
      <c r="D45" s="278">
        <f t="shared" si="3"/>
        <v>5.40049526762333</v>
      </c>
      <c r="E45" s="278">
        <f t="shared" si="4"/>
        <v>6.6374381809575036</v>
      </c>
      <c r="F45" s="278">
        <f t="shared" si="5"/>
        <v>8.1496669328732949</v>
      </c>
      <c r="G45" s="278">
        <f t="shared" si="6"/>
        <v>9.9966794005534805</v>
      </c>
      <c r="H45" s="278">
        <f t="shared" si="7"/>
        <v>12.250454634603946</v>
      </c>
      <c r="I45" s="278">
        <f t="shared" si="8"/>
        <v>14.997992576899296</v>
      </c>
      <c r="J45" s="278">
        <f t="shared" si="9"/>
        <v>18.344354754715607</v>
      </c>
      <c r="K45" s="278">
        <f t="shared" si="10"/>
        <v>22.416301683939032</v>
      </c>
      <c r="L45" s="278">
        <f t="shared" si="11"/>
        <v>27.36664042377673</v>
      </c>
      <c r="M45" s="278">
        <f t="shared" si="12"/>
        <v>33.379416604161889</v>
      </c>
      <c r="N45" s="278">
        <f t="shared" si="13"/>
        <v>40.676109843097805</v>
      </c>
      <c r="O45" s="278">
        <f t="shared" si="14"/>
        <v>49.523020424250795</v>
      </c>
      <c r="P45" s="278">
        <f t="shared" si="15"/>
        <v>60.240069161242204</v>
      </c>
      <c r="Q45" s="278">
        <f t="shared" si="16"/>
        <v>73.211272403730121</v>
      </c>
      <c r="R45" s="278">
        <f t="shared" si="17"/>
        <v>88.89720115402649</v>
      </c>
      <c r="S45" s="274"/>
      <c r="T45" s="274"/>
      <c r="U45" s="274"/>
      <c r="V45" s="279"/>
      <c r="W45" s="279"/>
      <c r="X45" s="279"/>
      <c r="Y45" s="279"/>
      <c r="Z45" s="279"/>
      <c r="AA45" s="279"/>
      <c r="AB45" s="279"/>
      <c r="AC45" s="279"/>
      <c r="AD45" s="279"/>
    </row>
    <row r="46" spans="1:30" ht="15.6">
      <c r="A46" s="274">
        <v>44</v>
      </c>
      <c r="B46" s="278">
        <f t="shared" si="1"/>
        <v>3.6714522734479043</v>
      </c>
      <c r="C46" s="278">
        <f t="shared" si="2"/>
        <v>4.5433415954938026</v>
      </c>
      <c r="D46" s="278">
        <f t="shared" si="3"/>
        <v>5.6165150783282636</v>
      </c>
      <c r="E46" s="278">
        <f t="shared" si="4"/>
        <v>6.9361228991005914</v>
      </c>
      <c r="F46" s="278">
        <f t="shared" si="5"/>
        <v>8.5571502795169589</v>
      </c>
      <c r="G46" s="278">
        <f t="shared" si="6"/>
        <v>10.546496767583921</v>
      </c>
      <c r="H46" s="278">
        <f t="shared" si="7"/>
        <v>12.985481912680182</v>
      </c>
      <c r="I46" s="278">
        <f t="shared" si="8"/>
        <v>15.972862094397751</v>
      </c>
      <c r="J46" s="278">
        <f t="shared" si="9"/>
        <v>19.628459587545699</v>
      </c>
      <c r="K46" s="278">
        <f t="shared" si="10"/>
        <v>24.097524310234459</v>
      </c>
      <c r="L46" s="278">
        <f t="shared" si="11"/>
        <v>29.555971657678867</v>
      </c>
      <c r="M46" s="278">
        <f t="shared" si="12"/>
        <v>36.216667015515654</v>
      </c>
      <c r="N46" s="278">
        <f t="shared" si="13"/>
        <v>44.336959728976609</v>
      </c>
      <c r="O46" s="278">
        <f t="shared" si="14"/>
        <v>54.227707364554625</v>
      </c>
      <c r="P46" s="278">
        <f t="shared" si="15"/>
        <v>66.264076077366425</v>
      </c>
      <c r="Q46" s="278">
        <f t="shared" si="16"/>
        <v>80.898456006121776</v>
      </c>
      <c r="R46" s="278">
        <f t="shared" si="17"/>
        <v>98.675893280969404</v>
      </c>
      <c r="S46" s="274"/>
      <c r="T46" s="274"/>
      <c r="U46" s="274"/>
      <c r="V46" s="279"/>
      <c r="W46" s="279"/>
      <c r="X46" s="279"/>
      <c r="Y46" s="279"/>
      <c r="Z46" s="279"/>
      <c r="AA46" s="279"/>
      <c r="AB46" s="279"/>
      <c r="AC46" s="279"/>
      <c r="AD46" s="279"/>
    </row>
    <row r="47" spans="1:30" ht="15.6">
      <c r="A47" s="275">
        <v>45</v>
      </c>
      <c r="B47" s="278">
        <f t="shared" si="1"/>
        <v>3.7815958416513413</v>
      </c>
      <c r="C47" s="278">
        <f t="shared" si="2"/>
        <v>4.7023585513360855</v>
      </c>
      <c r="D47" s="278">
        <f t="shared" si="3"/>
        <v>5.8411756814613938</v>
      </c>
      <c r="E47" s="278">
        <f t="shared" si="4"/>
        <v>7.2482484295601184</v>
      </c>
      <c r="F47" s="278">
        <f t="shared" si="5"/>
        <v>8.985007793492807</v>
      </c>
      <c r="G47" s="278">
        <f t="shared" si="6"/>
        <v>11.126554089801036</v>
      </c>
      <c r="H47" s="278">
        <f t="shared" si="7"/>
        <v>13.764610827440993</v>
      </c>
      <c r="I47" s="278">
        <f t="shared" si="8"/>
        <v>17.011098130533604</v>
      </c>
      <c r="J47" s="278">
        <f t="shared" si="9"/>
        <v>21.002451758673899</v>
      </c>
      <c r="K47" s="278">
        <f t="shared" si="10"/>
        <v>25.904838633502042</v>
      </c>
      <c r="L47" s="278">
        <f t="shared" si="11"/>
        <v>31.920449390293179</v>
      </c>
      <c r="M47" s="278">
        <f t="shared" si="12"/>
        <v>39.295083711834486</v>
      </c>
      <c r="N47" s="278">
        <f t="shared" si="13"/>
        <v>48.327286104584509</v>
      </c>
      <c r="O47" s="278">
        <f t="shared" si="14"/>
        <v>59.379339564187319</v>
      </c>
      <c r="P47" s="278">
        <f t="shared" si="15"/>
        <v>72.890483685103064</v>
      </c>
      <c r="Q47" s="278">
        <f t="shared" si="16"/>
        <v>89.392793886764565</v>
      </c>
      <c r="R47" s="278">
        <f t="shared" si="17"/>
        <v>109.53024154187604</v>
      </c>
      <c r="S47" s="274"/>
      <c r="T47" s="274"/>
      <c r="U47" s="275"/>
      <c r="V47" s="280"/>
      <c r="W47" s="280"/>
      <c r="X47" s="280"/>
      <c r="Y47" s="280"/>
      <c r="Z47" s="280"/>
      <c r="AA47" s="280"/>
      <c r="AB47" s="280"/>
      <c r="AC47" s="280"/>
      <c r="AD47" s="280"/>
    </row>
    <row r="48" spans="1:30" ht="15.6">
      <c r="A48" s="274">
        <v>46</v>
      </c>
      <c r="B48" s="278">
        <f t="shared" si="1"/>
        <v>3.8950437169008816</v>
      </c>
      <c r="C48" s="278">
        <f t="shared" si="2"/>
        <v>4.8669411006328485</v>
      </c>
      <c r="D48" s="278">
        <f t="shared" si="3"/>
        <v>6.0748227087198492</v>
      </c>
      <c r="E48" s="278">
        <f t="shared" si="4"/>
        <v>7.5744196088903237</v>
      </c>
      <c r="F48" s="278">
        <f t="shared" si="5"/>
        <v>9.4342581831674472</v>
      </c>
      <c r="G48" s="278">
        <f t="shared" si="6"/>
        <v>11.738514564740093</v>
      </c>
      <c r="H48" s="278">
        <f t="shared" si="7"/>
        <v>14.590487477087454</v>
      </c>
      <c r="I48" s="278">
        <f t="shared" si="8"/>
        <v>18.116819509018288</v>
      </c>
      <c r="J48" s="278">
        <f t="shared" si="9"/>
        <v>22.472623381781073</v>
      </c>
      <c r="K48" s="278">
        <f t="shared" si="10"/>
        <v>27.847701531014696</v>
      </c>
      <c r="L48" s="278">
        <f t="shared" si="11"/>
        <v>34.474085341516634</v>
      </c>
      <c r="M48" s="278">
        <f t="shared" si="12"/>
        <v>42.635165827340415</v>
      </c>
      <c r="N48" s="278">
        <f t="shared" si="13"/>
        <v>52.676741853997122</v>
      </c>
      <c r="O48" s="278">
        <f t="shared" si="14"/>
        <v>65.020376822785124</v>
      </c>
      <c r="P48" s="278">
        <f t="shared" si="15"/>
        <v>80.179532053613372</v>
      </c>
      <c r="Q48" s="278">
        <f t="shared" si="16"/>
        <v>98.779037244874843</v>
      </c>
      <c r="R48" s="278">
        <f t="shared" si="17"/>
        <v>121.5785681114824</v>
      </c>
      <c r="S48" s="274"/>
      <c r="T48" s="274"/>
      <c r="U48" s="274"/>
      <c r="V48" s="279"/>
      <c r="W48" s="279"/>
      <c r="X48" s="279"/>
      <c r="Y48" s="279"/>
      <c r="Z48" s="279"/>
      <c r="AA48" s="279"/>
      <c r="AB48" s="279"/>
      <c r="AC48" s="279"/>
      <c r="AD48" s="279"/>
    </row>
    <row r="49" spans="1:30" ht="15.6">
      <c r="A49" s="274">
        <v>47</v>
      </c>
      <c r="B49" s="278">
        <f t="shared" si="1"/>
        <v>4.011895028407908</v>
      </c>
      <c r="C49" s="278">
        <f t="shared" si="2"/>
        <v>5.037284039154998</v>
      </c>
      <c r="D49" s="278">
        <f t="shared" si="3"/>
        <v>6.3178156170686428</v>
      </c>
      <c r="E49" s="278">
        <f t="shared" si="4"/>
        <v>7.9152684912903881</v>
      </c>
      <c r="F49" s="278">
        <f t="shared" si="5"/>
        <v>9.9059710923258191</v>
      </c>
      <c r="G49" s="278">
        <f t="shared" si="6"/>
        <v>12.384132865800799</v>
      </c>
      <c r="H49" s="278">
        <f t="shared" si="7"/>
        <v>15.465916725712701</v>
      </c>
      <c r="I49" s="278">
        <f t="shared" si="8"/>
        <v>19.294412777104476</v>
      </c>
      <c r="J49" s="278">
        <f t="shared" si="9"/>
        <v>24.045707018505748</v>
      </c>
      <c r="K49" s="278">
        <f t="shared" si="10"/>
        <v>29.9362791458408</v>
      </c>
      <c r="L49" s="278">
        <f t="shared" si="11"/>
        <v>37.232012168837969</v>
      </c>
      <c r="M49" s="278">
        <f t="shared" si="12"/>
        <v>46.259154922664351</v>
      </c>
      <c r="N49" s="278">
        <f t="shared" si="13"/>
        <v>57.417648620856866</v>
      </c>
      <c r="O49" s="278">
        <f t="shared" si="14"/>
        <v>71.197312620949717</v>
      </c>
      <c r="P49" s="278">
        <f t="shared" si="15"/>
        <v>88.197485258974709</v>
      </c>
      <c r="Q49" s="278">
        <f t="shared" si="16"/>
        <v>109.1508361555867</v>
      </c>
      <c r="R49" s="278">
        <f t="shared" si="17"/>
        <v>134.95221060374547</v>
      </c>
      <c r="S49" s="274"/>
      <c r="T49" s="274"/>
      <c r="U49" s="274"/>
      <c r="V49" s="279"/>
      <c r="W49" s="279"/>
      <c r="X49" s="279"/>
      <c r="Y49" s="279"/>
      <c r="Z49" s="279"/>
      <c r="AA49" s="279"/>
      <c r="AB49" s="279"/>
      <c r="AC49" s="279"/>
      <c r="AD49" s="279"/>
    </row>
    <row r="50" spans="1:30" ht="15.6">
      <c r="A50" s="274">
        <v>48</v>
      </c>
      <c r="B50" s="278">
        <f t="shared" si="1"/>
        <v>4.1322518792601457</v>
      </c>
      <c r="C50" s="278">
        <f t="shared" si="2"/>
        <v>5.2135889805254232</v>
      </c>
      <c r="D50" s="278">
        <f t="shared" si="3"/>
        <v>6.5705282417513882</v>
      </c>
      <c r="E50" s="278">
        <f t="shared" si="4"/>
        <v>8.2714555733984554</v>
      </c>
      <c r="F50" s="278">
        <f t="shared" si="5"/>
        <v>10.40126964694211</v>
      </c>
      <c r="G50" s="278">
        <f t="shared" si="6"/>
        <v>13.065260173419842</v>
      </c>
      <c r="H50" s="278">
        <f t="shared" si="7"/>
        <v>16.393871729255462</v>
      </c>
      <c r="I50" s="278">
        <f t="shared" si="8"/>
        <v>20.548549607616266</v>
      </c>
      <c r="J50" s="278">
        <f t="shared" si="9"/>
        <v>25.728906509801149</v>
      </c>
      <c r="K50" s="278">
        <f t="shared" si="10"/>
        <v>32.181500081778857</v>
      </c>
      <c r="L50" s="278">
        <f t="shared" si="11"/>
        <v>40.210573142345005</v>
      </c>
      <c r="M50" s="278">
        <f t="shared" si="12"/>
        <v>50.191183091090821</v>
      </c>
      <c r="N50" s="278">
        <f t="shared" si="13"/>
        <v>62.58523699673399</v>
      </c>
      <c r="O50" s="278">
        <f t="shared" si="14"/>
        <v>77.961057319939954</v>
      </c>
      <c r="P50" s="278">
        <f t="shared" si="15"/>
        <v>97.017233784872175</v>
      </c>
      <c r="Q50" s="278">
        <f t="shared" si="16"/>
        <v>120.61167395192331</v>
      </c>
      <c r="R50" s="278">
        <f t="shared" si="17"/>
        <v>149.79695377015747</v>
      </c>
      <c r="S50" s="274"/>
      <c r="T50" s="274"/>
      <c r="U50" s="274"/>
      <c r="V50" s="279"/>
      <c r="W50" s="279"/>
      <c r="X50" s="279"/>
      <c r="Y50" s="279"/>
      <c r="Z50" s="279"/>
      <c r="AA50" s="279"/>
      <c r="AB50" s="279"/>
      <c r="AC50" s="279"/>
      <c r="AD50" s="279"/>
    </row>
    <row r="51" spans="1:30" ht="15.6">
      <c r="A51" s="274">
        <v>49</v>
      </c>
      <c r="B51" s="278">
        <f t="shared" si="1"/>
        <v>4.2562194356379504</v>
      </c>
      <c r="C51" s="278">
        <f t="shared" si="2"/>
        <v>5.3960645948438133</v>
      </c>
      <c r="D51" s="278">
        <f t="shared" si="3"/>
        <v>6.8333493714214439</v>
      </c>
      <c r="E51" s="278">
        <f t="shared" si="4"/>
        <v>8.6436710742013858</v>
      </c>
      <c r="F51" s="278">
        <f t="shared" si="5"/>
        <v>10.921333129289215</v>
      </c>
      <c r="G51" s="278">
        <f t="shared" si="6"/>
        <v>13.783849482957933</v>
      </c>
      <c r="H51" s="278">
        <f t="shared" si="7"/>
        <v>17.377504033010791</v>
      </c>
      <c r="I51" s="278">
        <f t="shared" si="8"/>
        <v>21.884205332111325</v>
      </c>
      <c r="J51" s="278">
        <f t="shared" si="9"/>
        <v>27.529929965487231</v>
      </c>
      <c r="K51" s="278">
        <f t="shared" si="10"/>
        <v>34.595112587912269</v>
      </c>
      <c r="L51" s="278">
        <f t="shared" si="11"/>
        <v>43.427418993732608</v>
      </c>
      <c r="M51" s="278">
        <f t="shared" si="12"/>
        <v>54.45743365383354</v>
      </c>
      <c r="N51" s="278">
        <f t="shared" si="13"/>
        <v>68.217908326440053</v>
      </c>
      <c r="O51" s="278">
        <f t="shared" si="14"/>
        <v>85.367357765334262</v>
      </c>
      <c r="P51" s="278">
        <f t="shared" si="15"/>
        <v>106.71895716335939</v>
      </c>
      <c r="Q51" s="278">
        <f t="shared" si="16"/>
        <v>133.27589971687524</v>
      </c>
      <c r="R51" s="278">
        <f t="shared" si="17"/>
        <v>166.27461868487478</v>
      </c>
      <c r="S51" s="274"/>
      <c r="T51" s="274"/>
      <c r="U51" s="274"/>
      <c r="V51" s="279"/>
      <c r="W51" s="279"/>
      <c r="X51" s="279"/>
      <c r="Y51" s="279"/>
      <c r="Z51" s="279"/>
      <c r="AA51" s="279"/>
      <c r="AB51" s="279"/>
      <c r="AC51" s="279"/>
      <c r="AD51" s="279"/>
    </row>
    <row r="52" spans="1:30" ht="15.6">
      <c r="A52" s="275">
        <v>50</v>
      </c>
      <c r="B52" s="278">
        <f t="shared" si="1"/>
        <v>4.3839060187070888</v>
      </c>
      <c r="C52" s="278">
        <f t="shared" si="2"/>
        <v>5.5849268556633467</v>
      </c>
      <c r="D52" s="278">
        <f t="shared" si="3"/>
        <v>7.1066833462783014</v>
      </c>
      <c r="E52" s="278">
        <f t="shared" si="4"/>
        <v>9.032636272540449</v>
      </c>
      <c r="F52" s="278">
        <f t="shared" si="5"/>
        <v>11.467399785753676</v>
      </c>
      <c r="G52" s="278">
        <f t="shared" si="6"/>
        <v>14.54196120452062</v>
      </c>
      <c r="H52" s="278">
        <f t="shared" si="7"/>
        <v>18.42015427499144</v>
      </c>
      <c r="I52" s="278">
        <f t="shared" si="8"/>
        <v>23.30667867869856</v>
      </c>
      <c r="J52" s="278">
        <f t="shared" si="9"/>
        <v>29.457025063071338</v>
      </c>
      <c r="K52" s="278">
        <f t="shared" si="10"/>
        <v>37.189746032005687</v>
      </c>
      <c r="L52" s="278">
        <f t="shared" si="11"/>
        <v>46.901612513231214</v>
      </c>
      <c r="M52" s="278">
        <f t="shared" si="12"/>
        <v>59.086315514409392</v>
      </c>
      <c r="N52" s="278">
        <f t="shared" si="13"/>
        <v>74.357520075819664</v>
      </c>
      <c r="O52" s="278">
        <f t="shared" si="14"/>
        <v>93.477256753041019</v>
      </c>
      <c r="P52" s="278">
        <f t="shared" si="15"/>
        <v>117.39085287969533</v>
      </c>
      <c r="Q52" s="278">
        <f t="shared" si="16"/>
        <v>147.26986918714715</v>
      </c>
      <c r="R52" s="278">
        <f t="shared" si="17"/>
        <v>184.564826740211</v>
      </c>
      <c r="S52" s="274"/>
      <c r="T52" s="274"/>
      <c r="U52" s="275"/>
      <c r="V52" s="280"/>
      <c r="W52" s="280"/>
      <c r="X52" s="280"/>
      <c r="Y52" s="280"/>
      <c r="Z52" s="280"/>
      <c r="AA52" s="280"/>
      <c r="AB52" s="280"/>
      <c r="AC52" s="280"/>
      <c r="AD52" s="280"/>
    </row>
    <row r="53" spans="1:30" ht="15.6">
      <c r="A53" s="275" t="s">
        <v>105</v>
      </c>
      <c r="B53" s="276">
        <v>0.03</v>
      </c>
      <c r="C53" s="276">
        <v>3.5000000000000003E-2</v>
      </c>
      <c r="D53" s="276">
        <v>0.04</v>
      </c>
      <c r="E53" s="276">
        <v>4.4999999999999998E-2</v>
      </c>
      <c r="F53" s="276">
        <v>0.05</v>
      </c>
      <c r="G53" s="276">
        <v>5.5E-2</v>
      </c>
      <c r="H53" s="276">
        <v>0.06</v>
      </c>
      <c r="I53" s="276">
        <v>6.5000000000000002E-2</v>
      </c>
      <c r="J53" s="276">
        <v>7.0000000000000007E-2</v>
      </c>
      <c r="K53" s="276">
        <v>7.4999999999999997E-2</v>
      </c>
      <c r="L53" s="276">
        <v>0.08</v>
      </c>
      <c r="M53" s="276">
        <v>8.5000000000000006E-2</v>
      </c>
      <c r="N53" s="276">
        <v>9.0000000000000094E-2</v>
      </c>
      <c r="O53" s="276">
        <v>9.5000000000000098E-2</v>
      </c>
      <c r="P53" s="276">
        <v>0.1</v>
      </c>
      <c r="Q53" s="276">
        <v>0.105</v>
      </c>
      <c r="R53" s="276">
        <v>0.11</v>
      </c>
      <c r="S53" s="275"/>
      <c r="T53" s="277"/>
      <c r="U53" s="275"/>
      <c r="V53" s="277"/>
      <c r="W53" s="277"/>
      <c r="X53" s="277"/>
      <c r="Y53" s="277"/>
      <c r="Z53" s="277"/>
      <c r="AA53" s="277"/>
      <c r="AB53" s="277"/>
      <c r="AC53" s="277"/>
      <c r="AD53" s="277"/>
    </row>
    <row r="54" spans="1:30" ht="15.6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</row>
    <row r="55" spans="1:30" ht="15.6">
      <c r="A55" s="274"/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</row>
    <row r="56" spans="1:30" ht="15.6">
      <c r="A56" s="274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</row>
    <row r="57" spans="1:30" ht="15.6">
      <c r="A57" s="274"/>
      <c r="B57" s="274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</row>
    <row r="58" spans="1:30" ht="15.6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</row>
    <row r="59" spans="1:30" ht="15.6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</row>
    <row r="60" spans="1:30" ht="15.6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</row>
    <row r="61" spans="1:30" ht="15.6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</row>
    <row r="62" spans="1:30" ht="15.6">
      <c r="A62" s="274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</row>
    <row r="63" spans="1:30" ht="15.6">
      <c r="A63" s="274"/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</row>
    <row r="64" spans="1:30" ht="15.6">
      <c r="A64" s="274"/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</row>
    <row r="65" spans="1:30" ht="15.6">
      <c r="A65" s="274"/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</row>
    <row r="66" spans="1:30" ht="15.6">
      <c r="A66" s="274"/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</row>
    <row r="67" spans="1:30" ht="15.6">
      <c r="A67" s="274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</row>
    <row r="68" spans="1:30" ht="15.6">
      <c r="A68" s="274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</row>
    <row r="69" spans="1:30" ht="15.6">
      <c r="A69" s="274"/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</row>
    <row r="70" spans="1:30" ht="15.6">
      <c r="A70" s="274"/>
      <c r="B70" s="27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</row>
    <row r="71" spans="1:30" ht="15.6">
      <c r="A71" s="274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</row>
    <row r="72" spans="1:30" ht="15.6">
      <c r="A72" s="274"/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</row>
    <row r="73" spans="1:30" ht="15.6">
      <c r="A73" s="274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</row>
    <row r="74" spans="1:30" ht="15.6">
      <c r="A74" s="274"/>
      <c r="B74" s="27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</row>
    <row r="75" spans="1:30" ht="15.6">
      <c r="A75" s="274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</row>
    <row r="76" spans="1:30" ht="15.6">
      <c r="A76" s="274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</row>
    <row r="77" spans="1:30" ht="15.6">
      <c r="A77" s="274"/>
      <c r="B77" s="27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</row>
    <row r="78" spans="1:30" ht="15.6">
      <c r="A78" s="274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</row>
    <row r="79" spans="1:30" ht="15.6">
      <c r="A79" s="274"/>
      <c r="B79" s="27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</row>
    <row r="80" spans="1:30" ht="15.6">
      <c r="A80" s="274"/>
      <c r="B80" s="274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</row>
    <row r="81" spans="1:30" ht="15.6">
      <c r="A81" s="274"/>
      <c r="B81" s="274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</row>
    <row r="82" spans="1:30" ht="15.6">
      <c r="A82" s="274"/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</row>
    <row r="83" spans="1:30" ht="15.6">
      <c r="A83" s="274"/>
      <c r="B83" s="274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</row>
    <row r="84" spans="1:30" ht="15.6">
      <c r="A84" s="274"/>
      <c r="B84" s="274"/>
      <c r="C84" s="274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</row>
    <row r="85" spans="1:30" ht="15.6">
      <c r="A85" s="274"/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</row>
    <row r="86" spans="1:30" ht="15.6">
      <c r="A86" s="274"/>
      <c r="B86" s="274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</row>
    <row r="87" spans="1:30" ht="15.6">
      <c r="A87" s="274"/>
      <c r="B87" s="274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</row>
    <row r="88" spans="1:30" ht="15.6">
      <c r="A88" s="274"/>
      <c r="B88" s="274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</row>
    <row r="89" spans="1:30" ht="15.6">
      <c r="A89" s="274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</row>
    <row r="90" spans="1:30" ht="15.6">
      <c r="A90" s="274"/>
      <c r="B90" s="274"/>
      <c r="C90" s="274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</row>
    <row r="91" spans="1:30" ht="15.6">
      <c r="A91" s="274"/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</row>
    <row r="92" spans="1:30" ht="15.6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</row>
    <row r="93" spans="1:30" ht="15.6">
      <c r="A93" s="274"/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</row>
    <row r="94" spans="1:30" ht="15.6">
      <c r="A94" s="274"/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</row>
    <row r="95" spans="1:30" ht="15.6">
      <c r="A95" s="274"/>
      <c r="B95" s="274"/>
      <c r="C95" s="274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</row>
    <row r="96" spans="1:30" ht="15.6">
      <c r="A96" s="274"/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</row>
    <row r="97" spans="1:30" ht="15.6">
      <c r="A97" s="274"/>
      <c r="B97" s="274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</row>
    <row r="98" spans="1:30" ht="15.6">
      <c r="A98" s="274"/>
      <c r="B98" s="274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</row>
    <row r="99" spans="1:30" ht="15.6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</row>
    <row r="100" spans="1:30" ht="15.6">
      <c r="A100" s="274"/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</row>
    <row r="101" spans="1:30" ht="15.6">
      <c r="A101" s="274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</row>
    <row r="102" spans="1:30" ht="15.6">
      <c r="A102" s="274"/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</row>
    <row r="103" spans="1:30" ht="15.6">
      <c r="A103" s="274"/>
      <c r="B103" s="274"/>
      <c r="C103" s="274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</row>
    <row r="104" spans="1:30" ht="15.6">
      <c r="A104" s="274"/>
      <c r="B104" s="274"/>
      <c r="C104" s="274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</row>
    <row r="105" spans="1:30" ht="15.6">
      <c r="A105" s="274"/>
      <c r="B105" s="274"/>
      <c r="C105" s="274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</row>
    <row r="106" spans="1:30" ht="15.6">
      <c r="A106" s="274"/>
      <c r="B106" s="274"/>
      <c r="C106" s="274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</row>
    <row r="107" spans="1:30" ht="15.6">
      <c r="A107" s="274"/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</row>
    <row r="108" spans="1:30" ht="15.6">
      <c r="A108" s="274"/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</row>
    <row r="109" spans="1:30" ht="15.6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</row>
    <row r="110" spans="1:30" ht="15.6">
      <c r="A110" s="274"/>
      <c r="B110" s="274"/>
      <c r="C110" s="274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</row>
    <row r="111" spans="1:30" ht="15.6">
      <c r="A111" s="274"/>
      <c r="B111" s="274"/>
      <c r="C111" s="274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</row>
    <row r="112" spans="1:30" ht="15.6">
      <c r="A112" s="274"/>
      <c r="B112" s="274"/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</row>
    <row r="113" spans="1:30" ht="15.6">
      <c r="A113" s="274"/>
      <c r="B113" s="274"/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</row>
    <row r="114" spans="1:30" ht="15.6">
      <c r="A114" s="274"/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</row>
    <row r="115" spans="1:30" ht="15.6">
      <c r="A115" s="274"/>
      <c r="B115" s="274"/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</row>
    <row r="116" spans="1:30" ht="15.6">
      <c r="A116" s="274"/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</row>
    <row r="117" spans="1:30" ht="15.6">
      <c r="A117" s="274"/>
      <c r="B117" s="274"/>
      <c r="C117" s="274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</row>
    <row r="118" spans="1:30" ht="15.6">
      <c r="A118" s="274"/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</row>
    <row r="119" spans="1:30" ht="15.6">
      <c r="A119" s="274"/>
      <c r="B119" s="274"/>
      <c r="C119" s="274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</row>
    <row r="120" spans="1:30" ht="15.6">
      <c r="A120" s="274"/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</row>
    <row r="121" spans="1:30" ht="15.6">
      <c r="A121" s="274"/>
      <c r="B121" s="274"/>
      <c r="C121" s="274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</row>
    <row r="122" spans="1:30" ht="15.6">
      <c r="A122" s="274"/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</row>
    <row r="123" spans="1:30" ht="15.6">
      <c r="A123" s="274"/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</row>
    <row r="124" spans="1:30" ht="15.6">
      <c r="A124" s="274"/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</row>
    <row r="125" spans="1:30" ht="15.6">
      <c r="A125" s="274"/>
      <c r="B125" s="274"/>
      <c r="C125" s="274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</row>
    <row r="126" spans="1:30" ht="15.6">
      <c r="A126" s="274"/>
      <c r="B126" s="274"/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</row>
    <row r="127" spans="1:30" ht="15.6">
      <c r="A127" s="274"/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</row>
    <row r="128" spans="1:30" ht="15.6">
      <c r="A128" s="274"/>
      <c r="B128" s="274"/>
      <c r="C128" s="274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</row>
    <row r="129" spans="1:30" ht="15.6">
      <c r="A129" s="274"/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</row>
    <row r="130" spans="1:30" ht="15.6">
      <c r="A130" s="274"/>
      <c r="B130" s="274"/>
      <c r="C130" s="274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</row>
    <row r="131" spans="1:30" ht="15.6">
      <c r="A131" s="274"/>
      <c r="B131" s="274"/>
      <c r="C131" s="274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</row>
    <row r="132" spans="1:30" ht="15.6">
      <c r="A132" s="274"/>
      <c r="B132" s="274"/>
      <c r="C132" s="274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</row>
    <row r="133" spans="1:30" ht="15.6">
      <c r="A133" s="274"/>
      <c r="B133" s="274"/>
      <c r="C133" s="274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</row>
    <row r="134" spans="1:30" ht="15.6">
      <c r="A134" s="274"/>
      <c r="B134" s="274"/>
      <c r="C134" s="274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</row>
    <row r="135" spans="1:30" ht="15.6">
      <c r="A135" s="274"/>
      <c r="B135" s="274"/>
      <c r="C135" s="274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</row>
    <row r="136" spans="1:30" ht="15.6">
      <c r="A136" s="274"/>
      <c r="B136" s="274"/>
      <c r="C136" s="274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</row>
    <row r="137" spans="1:30" ht="15.6">
      <c r="A137" s="274"/>
      <c r="B137" s="274"/>
      <c r="C137" s="274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</row>
    <row r="138" spans="1:30" ht="15.6">
      <c r="A138" s="274"/>
      <c r="B138" s="274"/>
      <c r="C138" s="274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</row>
    <row r="139" spans="1:30" ht="15.6">
      <c r="A139" s="274"/>
      <c r="B139" s="274"/>
      <c r="C139" s="274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</row>
    <row r="140" spans="1:30" ht="15.6">
      <c r="A140" s="274"/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</row>
    <row r="141" spans="1:30" ht="15.6">
      <c r="A141" s="274"/>
      <c r="B141" s="274"/>
      <c r="C141" s="274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  <c r="X141" s="274"/>
      <c r="Y141" s="274"/>
      <c r="Z141" s="274"/>
      <c r="AA141" s="274"/>
      <c r="AB141" s="274"/>
      <c r="AC141" s="274"/>
      <c r="AD141" s="274"/>
    </row>
    <row r="142" spans="1:30" ht="15.6">
      <c r="A142" s="274"/>
      <c r="B142" s="274"/>
      <c r="C142" s="274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  <c r="X142" s="274"/>
      <c r="Y142" s="274"/>
      <c r="Z142" s="274"/>
      <c r="AA142" s="274"/>
      <c r="AB142" s="274"/>
      <c r="AC142" s="274"/>
      <c r="AD142" s="274"/>
    </row>
    <row r="143" spans="1:30" ht="15.6">
      <c r="A143" s="274"/>
      <c r="B143" s="274"/>
      <c r="C143" s="274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  <c r="X143" s="274"/>
      <c r="Y143" s="274"/>
      <c r="Z143" s="274"/>
      <c r="AA143" s="274"/>
      <c r="AB143" s="274"/>
      <c r="AC143" s="274"/>
      <c r="AD143" s="274"/>
    </row>
    <row r="144" spans="1:30" ht="15.6">
      <c r="A144" s="274"/>
      <c r="B144" s="274"/>
      <c r="C144" s="274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</row>
    <row r="145" spans="1:30" ht="15.6">
      <c r="A145" s="274"/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</row>
    <row r="146" spans="1:30" ht="15.6">
      <c r="A146" s="274"/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</row>
    <row r="147" spans="1:30" ht="15.6">
      <c r="A147" s="274"/>
      <c r="B147" s="274"/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</row>
    <row r="148" spans="1:30" ht="15.6">
      <c r="A148" s="274"/>
      <c r="B148" s="274"/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</row>
    <row r="149" spans="1:30" ht="15.6">
      <c r="A149" s="274"/>
      <c r="B149" s="274"/>
      <c r="C149" s="274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</row>
    <row r="150" spans="1:30" ht="15.6">
      <c r="A150" s="274"/>
      <c r="B150" s="274"/>
      <c r="C150" s="274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</row>
    <row r="151" spans="1:30" ht="15.6">
      <c r="A151" s="274"/>
      <c r="B151" s="274"/>
      <c r="C151" s="274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</row>
    <row r="152" spans="1:30" ht="15.6">
      <c r="A152" s="274"/>
      <c r="B152" s="274"/>
      <c r="C152" s="274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</row>
    <row r="153" spans="1:30" ht="15.6">
      <c r="A153" s="274"/>
      <c r="B153" s="274"/>
      <c r="C153" s="274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</row>
    <row r="154" spans="1:30" ht="15.6">
      <c r="A154" s="274"/>
      <c r="B154" s="274"/>
      <c r="C154" s="274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</row>
    <row r="155" spans="1:30" ht="15.6">
      <c r="A155" s="274"/>
      <c r="B155" s="274"/>
      <c r="C155" s="274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</row>
    <row r="156" spans="1:30" ht="15.6">
      <c r="A156" s="274"/>
      <c r="B156" s="274"/>
      <c r="C156" s="274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  <c r="X156" s="274"/>
      <c r="Y156" s="274"/>
      <c r="Z156" s="274"/>
      <c r="AA156" s="274"/>
      <c r="AB156" s="274"/>
      <c r="AC156" s="274"/>
      <c r="AD156" s="274"/>
    </row>
    <row r="157" spans="1:30" ht="15.6">
      <c r="A157" s="274"/>
      <c r="B157" s="274"/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</row>
    <row r="158" spans="1:30" ht="15.6">
      <c r="A158" s="274"/>
      <c r="B158" s="274"/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</row>
    <row r="159" spans="1:30" ht="15.6">
      <c r="A159" s="274"/>
      <c r="B159" s="274"/>
      <c r="C159" s="274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</row>
    <row r="160" spans="1:30" ht="15.6">
      <c r="A160" s="274"/>
      <c r="B160" s="274"/>
      <c r="C160" s="274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</row>
    <row r="161" spans="1:30" ht="15.6">
      <c r="A161" s="274"/>
      <c r="B161" s="274"/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</row>
    <row r="162" spans="1:30" ht="15.6">
      <c r="A162" s="274"/>
      <c r="B162" s="274"/>
      <c r="C162" s="274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</row>
    <row r="163" spans="1:30" ht="15.6">
      <c r="A163" s="274"/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</row>
    <row r="164" spans="1:30" ht="15.6">
      <c r="A164" s="274"/>
      <c r="B164" s="274"/>
      <c r="C164" s="274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</row>
    <row r="165" spans="1:30" ht="15.6">
      <c r="A165" s="274"/>
      <c r="B165" s="274"/>
      <c r="C165" s="274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</row>
    <row r="166" spans="1:30" ht="15.6">
      <c r="A166" s="274"/>
      <c r="B166" s="274"/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</row>
    <row r="167" spans="1:30" ht="15.6">
      <c r="A167" s="274"/>
      <c r="B167" s="274"/>
      <c r="C167" s="274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  <c r="X167" s="274"/>
      <c r="Y167" s="274"/>
      <c r="Z167" s="274"/>
      <c r="AA167" s="274"/>
      <c r="AB167" s="274"/>
      <c r="AC167" s="274"/>
      <c r="AD167" s="274"/>
    </row>
    <row r="168" spans="1:30" ht="15.6">
      <c r="A168" s="274"/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</row>
    <row r="169" spans="1:30" ht="15.6">
      <c r="A169" s="274"/>
      <c r="B169" s="274"/>
      <c r="C169" s="274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  <c r="X169" s="274"/>
      <c r="Y169" s="274"/>
      <c r="Z169" s="274"/>
      <c r="AA169" s="274"/>
      <c r="AB169" s="274"/>
      <c r="AC169" s="274"/>
      <c r="AD169" s="274"/>
    </row>
    <row r="170" spans="1:30" ht="15.6">
      <c r="A170" s="274"/>
      <c r="B170" s="274"/>
      <c r="C170" s="274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4"/>
      <c r="AC170" s="274"/>
      <c r="AD170" s="274"/>
    </row>
    <row r="171" spans="1:30" ht="15.6">
      <c r="A171" s="274"/>
      <c r="B171" s="274"/>
      <c r="C171" s="274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4"/>
      <c r="Y171" s="274"/>
      <c r="Z171" s="274"/>
      <c r="AA171" s="274"/>
      <c r="AB171" s="274"/>
      <c r="AC171" s="274"/>
      <c r="AD171" s="274"/>
    </row>
    <row r="172" spans="1:30" ht="15.6">
      <c r="A172" s="274"/>
      <c r="B172" s="274"/>
      <c r="C172" s="274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4"/>
      <c r="Y172" s="274"/>
      <c r="Z172" s="274"/>
      <c r="AA172" s="274"/>
      <c r="AB172" s="274"/>
      <c r="AC172" s="274"/>
      <c r="AD172" s="274"/>
    </row>
    <row r="173" spans="1:30" ht="15.6">
      <c r="A173" s="274"/>
      <c r="B173" s="274"/>
      <c r="C173" s="274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</row>
    <row r="174" spans="1:30" ht="15.6">
      <c r="A174" s="274"/>
      <c r="B174" s="274"/>
      <c r="C174" s="274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</row>
    <row r="175" spans="1:30" ht="15.6">
      <c r="A175" s="274"/>
      <c r="B175" s="274"/>
      <c r="C175" s="274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  <c r="X175" s="274"/>
      <c r="Y175" s="274"/>
      <c r="Z175" s="274"/>
      <c r="AA175" s="274"/>
      <c r="AB175" s="274"/>
      <c r="AC175" s="274"/>
      <c r="AD175" s="274"/>
    </row>
    <row r="176" spans="1:30" ht="15.6">
      <c r="A176" s="274"/>
      <c r="B176" s="274"/>
      <c r="C176" s="274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4"/>
    </row>
    <row r="177" spans="1:30" ht="15.6">
      <c r="A177" s="274"/>
      <c r="B177" s="274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4"/>
    </row>
    <row r="178" spans="1:30" ht="15.6">
      <c r="A178" s="274"/>
      <c r="B178" s="274"/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</row>
    <row r="179" spans="1:30" ht="15.6">
      <c r="A179" s="274"/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</row>
    <row r="180" spans="1:30" ht="15.6">
      <c r="A180" s="274"/>
      <c r="B180" s="274"/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4"/>
      <c r="AA180" s="274"/>
      <c r="AB180" s="274"/>
      <c r="AC180" s="274"/>
      <c r="AD180" s="274"/>
    </row>
    <row r="181" spans="1:30" ht="15.6">
      <c r="A181" s="274"/>
      <c r="B181" s="274"/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4"/>
      <c r="AA181" s="274"/>
      <c r="AB181" s="274"/>
      <c r="AC181" s="274"/>
      <c r="AD181" s="274"/>
    </row>
    <row r="182" spans="1:30" ht="15.6">
      <c r="A182" s="274"/>
      <c r="B182" s="274"/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</row>
    <row r="183" spans="1:30" ht="15.6">
      <c r="A183" s="274"/>
      <c r="B183" s="274"/>
      <c r="C183" s="274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  <c r="X183" s="274"/>
      <c r="Y183" s="274"/>
      <c r="Z183" s="274"/>
      <c r="AA183" s="274"/>
      <c r="AB183" s="274"/>
      <c r="AC183" s="274"/>
      <c r="AD183" s="274"/>
    </row>
    <row r="184" spans="1:30" ht="15.6">
      <c r="A184" s="274"/>
      <c r="B184" s="274"/>
      <c r="C184" s="274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  <c r="X184" s="274"/>
      <c r="Y184" s="274"/>
      <c r="Z184" s="274"/>
      <c r="AA184" s="274"/>
      <c r="AB184" s="274"/>
      <c r="AC184" s="274"/>
      <c r="AD184" s="274"/>
    </row>
    <row r="185" spans="1:30" ht="15.6">
      <c r="A185" s="274"/>
      <c r="B185" s="274"/>
      <c r="C185" s="274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  <c r="X185" s="274"/>
      <c r="Y185" s="274"/>
      <c r="Z185" s="274"/>
      <c r="AA185" s="274"/>
      <c r="AB185" s="274"/>
      <c r="AC185" s="274"/>
      <c r="AD185" s="274"/>
    </row>
    <row r="186" spans="1:30" ht="15.6">
      <c r="A186" s="274"/>
      <c r="B186" s="274"/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  <c r="X186" s="274"/>
      <c r="Y186" s="274"/>
      <c r="Z186" s="274"/>
      <c r="AA186" s="274"/>
      <c r="AB186" s="274"/>
      <c r="AC186" s="274"/>
      <c r="AD186" s="274"/>
    </row>
    <row r="187" spans="1:30" ht="15.6">
      <c r="A187" s="274"/>
      <c r="B187" s="274"/>
      <c r="C187" s="274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  <c r="X187" s="274"/>
      <c r="Y187" s="274"/>
      <c r="Z187" s="274"/>
      <c r="AA187" s="274"/>
      <c r="AB187" s="274"/>
      <c r="AC187" s="274"/>
      <c r="AD187" s="274"/>
    </row>
    <row r="188" spans="1:30" ht="15.6">
      <c r="A188" s="274"/>
      <c r="B188" s="274"/>
      <c r="C188" s="274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  <c r="X188" s="274"/>
      <c r="Y188" s="274"/>
      <c r="Z188" s="274"/>
      <c r="AA188" s="274"/>
      <c r="AB188" s="274"/>
      <c r="AC188" s="274"/>
      <c r="AD188" s="274"/>
    </row>
    <row r="189" spans="1:30" ht="15.6">
      <c r="A189" s="274"/>
      <c r="B189" s="274"/>
      <c r="C189" s="274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  <c r="X189" s="274"/>
      <c r="Y189" s="274"/>
      <c r="Z189" s="274"/>
      <c r="AA189" s="274"/>
      <c r="AB189" s="274"/>
      <c r="AC189" s="274"/>
      <c r="AD189" s="274"/>
    </row>
    <row r="190" spans="1:30" ht="15.6">
      <c r="A190" s="274"/>
      <c r="B190" s="274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</row>
    <row r="191" spans="1:30" ht="15.6">
      <c r="A191" s="274"/>
      <c r="B191" s="274"/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</row>
    <row r="192" spans="1:30" ht="15.6">
      <c r="A192" s="274"/>
      <c r="B192" s="274"/>
      <c r="C192" s="274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  <c r="X192" s="274"/>
      <c r="Y192" s="274"/>
      <c r="Z192" s="274"/>
      <c r="AA192" s="274"/>
      <c r="AB192" s="274"/>
      <c r="AC192" s="274"/>
      <c r="AD192" s="274"/>
    </row>
    <row r="193" spans="1:30" ht="15.6">
      <c r="A193" s="274"/>
      <c r="B193" s="274"/>
      <c r="C193" s="274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  <c r="X193" s="274"/>
      <c r="Y193" s="274"/>
      <c r="Z193" s="274"/>
      <c r="AA193" s="274"/>
      <c r="AB193" s="274"/>
      <c r="AC193" s="274"/>
      <c r="AD193" s="274"/>
    </row>
    <row r="194" spans="1:30" ht="15.6">
      <c r="A194" s="274"/>
      <c r="B194" s="274"/>
      <c r="C194" s="274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  <c r="X194" s="274"/>
      <c r="Y194" s="274"/>
      <c r="Z194" s="274"/>
      <c r="AA194" s="274"/>
      <c r="AB194" s="274"/>
      <c r="AC194" s="274"/>
      <c r="AD194" s="274"/>
    </row>
    <row r="195" spans="1:30" ht="15.6">
      <c r="A195" s="274"/>
      <c r="B195" s="274"/>
      <c r="C195" s="274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  <c r="X195" s="274"/>
      <c r="Y195" s="274"/>
      <c r="Z195" s="274"/>
      <c r="AA195" s="274"/>
      <c r="AB195" s="274"/>
      <c r="AC195" s="274"/>
      <c r="AD195" s="274"/>
    </row>
    <row r="196" spans="1:30" ht="15.6">
      <c r="A196" s="274"/>
      <c r="B196" s="274"/>
      <c r="C196" s="274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  <c r="X196" s="274"/>
      <c r="Y196" s="274"/>
      <c r="Z196" s="274"/>
      <c r="AA196" s="274"/>
      <c r="AB196" s="274"/>
      <c r="AC196" s="274"/>
      <c r="AD196" s="274"/>
    </row>
    <row r="197" spans="1:30" ht="15.6">
      <c r="A197" s="274"/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4"/>
      <c r="AC197" s="274"/>
      <c r="AD197" s="274"/>
    </row>
    <row r="198" spans="1:30" ht="15.6">
      <c r="A198" s="274"/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  <c r="X198" s="274"/>
      <c r="Y198" s="274"/>
      <c r="Z198" s="274"/>
      <c r="AA198" s="274"/>
      <c r="AB198" s="274"/>
      <c r="AC198" s="274"/>
      <c r="AD198" s="274"/>
    </row>
    <row r="199" spans="1:30" ht="15.6">
      <c r="A199" s="274"/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  <c r="X199" s="274"/>
      <c r="Y199" s="274"/>
      <c r="Z199" s="274"/>
      <c r="AA199" s="274"/>
      <c r="AB199" s="274"/>
      <c r="AC199" s="274"/>
      <c r="AD199" s="274"/>
    </row>
    <row r="200" spans="1:30" ht="15.6">
      <c r="A200" s="274"/>
      <c r="B200" s="274"/>
      <c r="C200" s="274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  <c r="X200" s="274"/>
      <c r="Y200" s="274"/>
      <c r="Z200" s="274"/>
      <c r="AA200" s="274"/>
      <c r="AB200" s="274"/>
      <c r="AC200" s="274"/>
      <c r="AD200" s="274"/>
    </row>
    <row r="201" spans="1:30" ht="15.6">
      <c r="A201" s="274"/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4"/>
      <c r="AA201" s="274"/>
      <c r="AB201" s="274"/>
      <c r="AC201" s="274"/>
      <c r="AD201" s="274"/>
    </row>
    <row r="202" spans="1:30" ht="15.6">
      <c r="A202" s="274"/>
      <c r="B202" s="274"/>
      <c r="C202" s="274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</row>
    <row r="203" spans="1:30" ht="15.6">
      <c r="A203" s="274"/>
      <c r="B203" s="274"/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  <c r="X203" s="274"/>
      <c r="Y203" s="274"/>
      <c r="Z203" s="274"/>
      <c r="AA203" s="274"/>
      <c r="AB203" s="274"/>
      <c r="AC203" s="274"/>
      <c r="AD203" s="274"/>
    </row>
    <row r="204" spans="1:30" ht="15.6">
      <c r="A204" s="274"/>
      <c r="B204" s="274"/>
      <c r="C204" s="274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  <c r="X204" s="274"/>
      <c r="Y204" s="274"/>
      <c r="Z204" s="274"/>
      <c r="AA204" s="274"/>
      <c r="AB204" s="274"/>
      <c r="AC204" s="274"/>
      <c r="AD204" s="274"/>
    </row>
    <row r="205" spans="1:30" ht="15.6">
      <c r="A205" s="274"/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  <c r="X205" s="274"/>
      <c r="Y205" s="274"/>
      <c r="Z205" s="274"/>
      <c r="AA205" s="274"/>
      <c r="AB205" s="274"/>
      <c r="AC205" s="274"/>
      <c r="AD205" s="274"/>
    </row>
    <row r="206" spans="1:30" ht="15.6">
      <c r="A206" s="274"/>
      <c r="B206" s="274"/>
      <c r="C206" s="274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  <c r="X206" s="274"/>
      <c r="Y206" s="274"/>
      <c r="Z206" s="274"/>
      <c r="AA206" s="274"/>
      <c r="AB206" s="274"/>
      <c r="AC206" s="274"/>
      <c r="AD206" s="274"/>
    </row>
    <row r="207" spans="1:30" ht="15.6">
      <c r="A207" s="274"/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  <c r="X207" s="274"/>
      <c r="Y207" s="274"/>
      <c r="Z207" s="274"/>
      <c r="AA207" s="274"/>
      <c r="AB207" s="274"/>
      <c r="AC207" s="274"/>
      <c r="AD207" s="274"/>
    </row>
    <row r="208" spans="1:30" ht="15.6">
      <c r="A208" s="274"/>
      <c r="B208" s="274"/>
      <c r="C208" s="274"/>
      <c r="D208" s="274"/>
      <c r="E208" s="274"/>
      <c r="F208" s="274"/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  <c r="X208" s="274"/>
      <c r="Y208" s="274"/>
      <c r="Z208" s="274"/>
      <c r="AA208" s="274"/>
      <c r="AB208" s="274"/>
      <c r="AC208" s="274"/>
      <c r="AD208" s="274"/>
    </row>
    <row r="209" spans="1:30" ht="15.6">
      <c r="A209" s="274"/>
      <c r="B209" s="274"/>
      <c r="C209" s="274"/>
      <c r="D209" s="274"/>
      <c r="E209" s="274"/>
      <c r="F209" s="274"/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274"/>
      <c r="AC209" s="274"/>
      <c r="AD209" s="274"/>
    </row>
    <row r="210" spans="1:30" ht="15.6">
      <c r="A210" s="274"/>
      <c r="B210" s="274"/>
      <c r="C210" s="274"/>
      <c r="D210" s="274"/>
      <c r="E210" s="274"/>
      <c r="F210" s="274"/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  <c r="X210" s="274"/>
      <c r="Y210" s="274"/>
      <c r="Z210" s="274"/>
      <c r="AA210" s="274"/>
      <c r="AB210" s="274"/>
      <c r="AC210" s="274"/>
      <c r="AD210" s="274"/>
    </row>
    <row r="211" spans="1:30" ht="15.6">
      <c r="A211" s="274"/>
      <c r="B211" s="274"/>
      <c r="C211" s="274"/>
      <c r="D211" s="274"/>
      <c r="E211" s="274"/>
      <c r="F211" s="274"/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  <c r="X211" s="274"/>
      <c r="Y211" s="274"/>
      <c r="Z211" s="274"/>
      <c r="AA211" s="274"/>
      <c r="AB211" s="274"/>
      <c r="AC211" s="274"/>
      <c r="AD211" s="274"/>
    </row>
    <row r="212" spans="1:30" ht="15.6">
      <c r="A212" s="274"/>
      <c r="B212" s="274"/>
      <c r="C212" s="274"/>
      <c r="D212" s="274"/>
      <c r="E212" s="274"/>
      <c r="F212" s="274"/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  <c r="X212" s="274"/>
      <c r="Y212" s="274"/>
      <c r="Z212" s="274"/>
      <c r="AA212" s="274"/>
      <c r="AB212" s="274"/>
      <c r="AC212" s="274"/>
      <c r="AD212" s="274"/>
    </row>
    <row r="213" spans="1:30" ht="15.6">
      <c r="A213" s="274"/>
      <c r="B213" s="274"/>
      <c r="C213" s="274"/>
      <c r="D213" s="274"/>
      <c r="E213" s="274"/>
      <c r="F213" s="274"/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  <c r="X213" s="274"/>
      <c r="Y213" s="274"/>
      <c r="Z213" s="274"/>
      <c r="AA213" s="274"/>
      <c r="AB213" s="274"/>
      <c r="AC213" s="274"/>
      <c r="AD213" s="274"/>
    </row>
    <row r="214" spans="1:30" ht="15.6">
      <c r="A214" s="274"/>
      <c r="B214" s="274"/>
      <c r="C214" s="274"/>
      <c r="D214" s="274"/>
      <c r="E214" s="274"/>
      <c r="F214" s="274"/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  <c r="X214" s="274"/>
      <c r="Y214" s="274"/>
      <c r="Z214" s="274"/>
      <c r="AA214" s="274"/>
      <c r="AB214" s="274"/>
      <c r="AC214" s="274"/>
      <c r="AD214" s="274"/>
    </row>
    <row r="215" spans="1:30" ht="15.6">
      <c r="A215" s="274"/>
      <c r="B215" s="274"/>
      <c r="C215" s="274"/>
      <c r="D215" s="274"/>
      <c r="E215" s="274"/>
      <c r="F215" s="274"/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  <c r="X215" s="274"/>
      <c r="Y215" s="274"/>
      <c r="Z215" s="274"/>
      <c r="AA215" s="274"/>
      <c r="AB215" s="274"/>
      <c r="AC215" s="274"/>
      <c r="AD215" s="274"/>
    </row>
    <row r="216" spans="1:30" ht="15.6">
      <c r="A216" s="274"/>
      <c r="B216" s="274"/>
      <c r="C216" s="274"/>
      <c r="D216" s="274"/>
      <c r="E216" s="274"/>
      <c r="F216" s="274"/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  <c r="X216" s="274"/>
      <c r="Y216" s="274"/>
      <c r="Z216" s="274"/>
      <c r="AA216" s="274"/>
      <c r="AB216" s="274"/>
      <c r="AC216" s="274"/>
      <c r="AD216" s="274"/>
    </row>
    <row r="217" spans="1:30" ht="15.6">
      <c r="A217" s="274"/>
      <c r="B217" s="274"/>
      <c r="C217" s="274"/>
      <c r="D217" s="274"/>
      <c r="E217" s="274"/>
      <c r="F217" s="274"/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  <c r="X217" s="274"/>
      <c r="Y217" s="274"/>
      <c r="Z217" s="274"/>
      <c r="AA217" s="274"/>
      <c r="AB217" s="274"/>
      <c r="AC217" s="274"/>
      <c r="AD217" s="274"/>
    </row>
    <row r="218" spans="1:30" ht="15.6">
      <c r="A218" s="274"/>
      <c r="B218" s="274"/>
      <c r="C218" s="274"/>
      <c r="D218" s="274"/>
      <c r="E218" s="274"/>
      <c r="F218" s="274"/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  <c r="X218" s="274"/>
      <c r="Y218" s="274"/>
      <c r="Z218" s="274"/>
      <c r="AA218" s="274"/>
      <c r="AB218" s="274"/>
      <c r="AC218" s="274"/>
      <c r="AD218" s="274"/>
    </row>
    <row r="219" spans="1:30" ht="15.6">
      <c r="A219" s="274"/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  <c r="X219" s="274"/>
      <c r="Y219" s="274"/>
      <c r="Z219" s="274"/>
      <c r="AA219" s="274"/>
      <c r="AB219" s="274"/>
      <c r="AC219" s="274"/>
      <c r="AD219" s="274"/>
    </row>
    <row r="220" spans="1:30" ht="15.6">
      <c r="A220" s="274"/>
      <c r="B220" s="274"/>
      <c r="C220" s="274"/>
      <c r="D220" s="274"/>
      <c r="E220" s="274"/>
      <c r="F220" s="274"/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  <c r="X220" s="274"/>
      <c r="Y220" s="274"/>
      <c r="Z220" s="274"/>
      <c r="AA220" s="274"/>
      <c r="AB220" s="274"/>
      <c r="AC220" s="274"/>
      <c r="AD220" s="274"/>
    </row>
    <row r="221" spans="1:30" ht="15.6">
      <c r="A221" s="274"/>
      <c r="B221" s="274"/>
      <c r="C221" s="274"/>
      <c r="D221" s="274"/>
      <c r="E221" s="274"/>
      <c r="F221" s="274"/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  <c r="X221" s="274"/>
      <c r="Y221" s="274"/>
      <c r="Z221" s="274"/>
      <c r="AA221" s="274"/>
      <c r="AB221" s="274"/>
      <c r="AC221" s="274"/>
      <c r="AD221" s="274"/>
    </row>
    <row r="222" spans="1:30" ht="15.6">
      <c r="A222" s="274"/>
      <c r="B222" s="274"/>
      <c r="C222" s="274"/>
      <c r="D222" s="274"/>
      <c r="E222" s="274"/>
      <c r="F222" s="274"/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  <c r="X222" s="274"/>
      <c r="Y222" s="274"/>
      <c r="Z222" s="274"/>
      <c r="AA222" s="274"/>
      <c r="AB222" s="274"/>
      <c r="AC222" s="274"/>
      <c r="AD222" s="274"/>
    </row>
    <row r="223" spans="1:30" ht="15.6">
      <c r="A223" s="274"/>
      <c r="B223" s="274"/>
      <c r="C223" s="274"/>
      <c r="D223" s="274"/>
      <c r="E223" s="274"/>
      <c r="F223" s="274"/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  <c r="X223" s="274"/>
      <c r="Y223" s="274"/>
      <c r="Z223" s="274"/>
      <c r="AA223" s="274"/>
      <c r="AB223" s="274"/>
      <c r="AC223" s="274"/>
      <c r="AD223" s="274"/>
    </row>
    <row r="224" spans="1:30" ht="15.6">
      <c r="A224" s="274"/>
      <c r="B224" s="274"/>
      <c r="C224" s="274"/>
      <c r="D224" s="274"/>
      <c r="E224" s="274"/>
      <c r="F224" s="274"/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  <c r="X224" s="274"/>
      <c r="Y224" s="274"/>
      <c r="Z224" s="274"/>
      <c r="AA224" s="274"/>
      <c r="AB224" s="274"/>
      <c r="AC224" s="274"/>
      <c r="AD224" s="274"/>
    </row>
    <row r="225" spans="1:30" ht="15.6">
      <c r="A225" s="274"/>
      <c r="B225" s="274"/>
      <c r="C225" s="274"/>
      <c r="D225" s="274"/>
      <c r="E225" s="274"/>
      <c r="F225" s="274"/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  <c r="X225" s="274"/>
      <c r="Y225" s="274"/>
      <c r="Z225" s="274"/>
      <c r="AA225" s="274"/>
      <c r="AB225" s="274"/>
      <c r="AC225" s="274"/>
      <c r="AD225" s="274"/>
    </row>
    <row r="226" spans="1:30" ht="15.6">
      <c r="A226" s="274"/>
      <c r="B226" s="274"/>
      <c r="C226" s="274"/>
      <c r="D226" s="274"/>
      <c r="E226" s="274"/>
      <c r="F226" s="274"/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  <c r="X226" s="274"/>
      <c r="Y226" s="274"/>
      <c r="Z226" s="274"/>
      <c r="AA226" s="274"/>
      <c r="AB226" s="274"/>
      <c r="AC226" s="274"/>
      <c r="AD226" s="274"/>
    </row>
    <row r="227" spans="1:30" ht="15.6">
      <c r="A227" s="274"/>
      <c r="B227" s="274"/>
      <c r="C227" s="274"/>
      <c r="D227" s="274"/>
      <c r="E227" s="274"/>
      <c r="F227" s="274"/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  <c r="X227" s="274"/>
      <c r="Y227" s="274"/>
      <c r="Z227" s="274"/>
      <c r="AA227" s="274"/>
      <c r="AB227" s="274"/>
      <c r="AC227" s="274"/>
      <c r="AD227" s="274"/>
    </row>
    <row r="228" spans="1:30" ht="15.6">
      <c r="A228" s="274"/>
      <c r="B228" s="274"/>
      <c r="C228" s="274"/>
      <c r="D228" s="274"/>
      <c r="E228" s="274"/>
      <c r="F228" s="274"/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  <c r="X228" s="274"/>
      <c r="Y228" s="274"/>
      <c r="Z228" s="274"/>
      <c r="AA228" s="274"/>
      <c r="AB228" s="274"/>
      <c r="AC228" s="274"/>
      <c r="AD228" s="274"/>
    </row>
    <row r="229" spans="1:30" ht="15.6">
      <c r="A229" s="274"/>
      <c r="B229" s="274"/>
      <c r="C229" s="274"/>
      <c r="D229" s="274"/>
      <c r="E229" s="274"/>
      <c r="F229" s="274"/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  <c r="X229" s="274"/>
      <c r="Y229" s="274"/>
      <c r="Z229" s="274"/>
      <c r="AA229" s="274"/>
      <c r="AB229" s="274"/>
      <c r="AC229" s="274"/>
      <c r="AD229" s="274"/>
    </row>
    <row r="230" spans="1:30" ht="15.6">
      <c r="A230" s="274"/>
      <c r="B230" s="274"/>
      <c r="C230" s="274"/>
      <c r="D230" s="274"/>
      <c r="E230" s="274"/>
      <c r="F230" s="274"/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  <c r="X230" s="274"/>
      <c r="Y230" s="274"/>
      <c r="Z230" s="274"/>
      <c r="AA230" s="274"/>
      <c r="AB230" s="274"/>
      <c r="AC230" s="274"/>
      <c r="AD230" s="274"/>
    </row>
    <row r="231" spans="1:30" ht="15.6">
      <c r="A231" s="274"/>
      <c r="B231" s="274"/>
      <c r="C231" s="274"/>
      <c r="D231" s="274"/>
      <c r="E231" s="274"/>
      <c r="F231" s="274"/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  <c r="X231" s="274"/>
      <c r="Y231" s="274"/>
      <c r="Z231" s="274"/>
      <c r="AA231" s="274"/>
      <c r="AB231" s="274"/>
      <c r="AC231" s="274"/>
      <c r="AD231" s="274"/>
    </row>
    <row r="232" spans="1:30" ht="15.6">
      <c r="A232" s="274"/>
      <c r="B232" s="274"/>
      <c r="C232" s="274"/>
      <c r="D232" s="274"/>
      <c r="E232" s="274"/>
      <c r="F232" s="274"/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  <c r="X232" s="274"/>
      <c r="Y232" s="274"/>
      <c r="Z232" s="274"/>
      <c r="AA232" s="274"/>
      <c r="AB232" s="274"/>
      <c r="AC232" s="274"/>
      <c r="AD232" s="274"/>
    </row>
    <row r="233" spans="1:30" ht="15.6">
      <c r="A233" s="274"/>
      <c r="B233" s="274"/>
      <c r="C233" s="274"/>
      <c r="D233" s="274"/>
      <c r="E233" s="274"/>
      <c r="F233" s="274"/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  <c r="X233" s="274"/>
      <c r="Y233" s="274"/>
      <c r="Z233" s="274"/>
      <c r="AA233" s="274"/>
      <c r="AB233" s="274"/>
      <c r="AC233" s="274"/>
      <c r="AD233" s="274"/>
    </row>
    <row r="234" spans="1:30" ht="15.6">
      <c r="A234" s="274"/>
      <c r="B234" s="274"/>
      <c r="C234" s="274"/>
      <c r="D234" s="274"/>
      <c r="E234" s="274"/>
      <c r="F234" s="274"/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  <c r="X234" s="274"/>
      <c r="Y234" s="274"/>
      <c r="Z234" s="274"/>
      <c r="AA234" s="274"/>
      <c r="AB234" s="274"/>
      <c r="AC234" s="274"/>
      <c r="AD234" s="274"/>
    </row>
    <row r="235" spans="1:30" ht="15.6">
      <c r="A235" s="274"/>
      <c r="B235" s="274"/>
      <c r="C235" s="274"/>
      <c r="D235" s="274"/>
      <c r="E235" s="274"/>
      <c r="F235" s="274"/>
      <c r="G235" s="274"/>
      <c r="H235" s="274"/>
      <c r="I235" s="274"/>
      <c r="J235" s="274"/>
      <c r="K235" s="274"/>
      <c r="L235" s="274"/>
      <c r="M235" s="274"/>
      <c r="N235" s="274"/>
      <c r="O235" s="274"/>
      <c r="P235" s="274"/>
      <c r="Q235" s="274"/>
      <c r="R235" s="274"/>
      <c r="S235" s="274"/>
      <c r="T235" s="274"/>
      <c r="U235" s="274"/>
      <c r="V235" s="274"/>
      <c r="W235" s="274"/>
      <c r="X235" s="274"/>
      <c r="Y235" s="274"/>
      <c r="Z235" s="274"/>
      <c r="AA235" s="274"/>
      <c r="AB235" s="274"/>
      <c r="AC235" s="274"/>
      <c r="AD235" s="274"/>
    </row>
    <row r="236" spans="1:30" ht="15.6">
      <c r="A236" s="274"/>
      <c r="B236" s="274"/>
      <c r="C236" s="274"/>
      <c r="D236" s="274"/>
      <c r="E236" s="274"/>
      <c r="F236" s="274"/>
      <c r="G236" s="274"/>
      <c r="H236" s="274"/>
      <c r="I236" s="274"/>
      <c r="J236" s="274"/>
      <c r="K236" s="274"/>
      <c r="L236" s="274"/>
      <c r="M236" s="274"/>
      <c r="N236" s="274"/>
      <c r="O236" s="274"/>
      <c r="P236" s="274"/>
      <c r="Q236" s="274"/>
      <c r="R236" s="274"/>
      <c r="S236" s="274"/>
      <c r="T236" s="274"/>
      <c r="U236" s="274"/>
      <c r="V236" s="274"/>
      <c r="W236" s="274"/>
      <c r="X236" s="274"/>
      <c r="Y236" s="274"/>
      <c r="Z236" s="274"/>
      <c r="AA236" s="274"/>
      <c r="AB236" s="274"/>
      <c r="AC236" s="274"/>
      <c r="AD236" s="274"/>
    </row>
    <row r="237" spans="1:30" ht="15.6">
      <c r="A237" s="274"/>
      <c r="B237" s="274"/>
      <c r="C237" s="274"/>
      <c r="D237" s="274"/>
      <c r="E237" s="274"/>
      <c r="F237" s="274"/>
      <c r="G237" s="274"/>
      <c r="H237" s="274"/>
      <c r="I237" s="274"/>
      <c r="J237" s="274"/>
      <c r="K237" s="274"/>
      <c r="L237" s="274"/>
      <c r="M237" s="274"/>
      <c r="N237" s="274"/>
      <c r="O237" s="274"/>
      <c r="P237" s="274"/>
      <c r="Q237" s="274"/>
      <c r="R237" s="274"/>
      <c r="S237" s="274"/>
      <c r="T237" s="274"/>
      <c r="U237" s="274"/>
      <c r="V237" s="274"/>
      <c r="W237" s="274"/>
      <c r="X237" s="274"/>
      <c r="Y237" s="274"/>
      <c r="Z237" s="274"/>
      <c r="AA237" s="274"/>
      <c r="AB237" s="274"/>
      <c r="AC237" s="274"/>
      <c r="AD237" s="274"/>
    </row>
    <row r="238" spans="1:30" ht="15.6">
      <c r="A238" s="274"/>
      <c r="B238" s="274"/>
      <c r="C238" s="274"/>
      <c r="D238" s="274"/>
      <c r="E238" s="274"/>
      <c r="F238" s="274"/>
      <c r="G238" s="274"/>
      <c r="H238" s="274"/>
      <c r="I238" s="274"/>
      <c r="J238" s="274"/>
      <c r="K238" s="274"/>
      <c r="L238" s="274"/>
      <c r="M238" s="274"/>
      <c r="N238" s="274"/>
      <c r="O238" s="274"/>
      <c r="P238" s="274"/>
      <c r="Q238" s="274"/>
      <c r="R238" s="274"/>
      <c r="S238" s="274"/>
      <c r="T238" s="274"/>
      <c r="U238" s="274"/>
      <c r="V238" s="274"/>
      <c r="W238" s="274"/>
      <c r="X238" s="274"/>
      <c r="Y238" s="274"/>
      <c r="Z238" s="274"/>
      <c r="AA238" s="274"/>
      <c r="AB238" s="274"/>
      <c r="AC238" s="274"/>
      <c r="AD238" s="274"/>
    </row>
    <row r="239" spans="1:30" ht="15.6">
      <c r="A239" s="274"/>
      <c r="B239" s="274"/>
      <c r="C239" s="274"/>
      <c r="D239" s="274"/>
      <c r="E239" s="274"/>
      <c r="F239" s="274"/>
      <c r="G239" s="274"/>
      <c r="H239" s="274"/>
      <c r="I239" s="274"/>
      <c r="J239" s="274"/>
      <c r="K239" s="274"/>
      <c r="L239" s="274"/>
      <c r="M239" s="274"/>
      <c r="N239" s="274"/>
      <c r="O239" s="274"/>
      <c r="P239" s="274"/>
      <c r="Q239" s="274"/>
      <c r="R239" s="274"/>
      <c r="S239" s="274"/>
      <c r="T239" s="274"/>
      <c r="U239" s="274"/>
      <c r="V239" s="274"/>
      <c r="W239" s="274"/>
      <c r="X239" s="274"/>
      <c r="Y239" s="274"/>
      <c r="Z239" s="274"/>
      <c r="AA239" s="274"/>
      <c r="AB239" s="274"/>
      <c r="AC239" s="274"/>
      <c r="AD239" s="274"/>
    </row>
    <row r="240" spans="1:30" ht="15.6">
      <c r="A240" s="274"/>
      <c r="B240" s="274"/>
      <c r="C240" s="274"/>
      <c r="D240" s="274"/>
      <c r="E240" s="274"/>
      <c r="F240" s="274"/>
      <c r="G240" s="274"/>
      <c r="H240" s="274"/>
      <c r="I240" s="274"/>
      <c r="J240" s="274"/>
      <c r="K240" s="274"/>
      <c r="L240" s="274"/>
      <c r="M240" s="274"/>
      <c r="N240" s="274"/>
      <c r="O240" s="274"/>
      <c r="P240" s="274"/>
      <c r="Q240" s="274"/>
      <c r="R240" s="274"/>
      <c r="S240" s="274"/>
      <c r="T240" s="274"/>
      <c r="U240" s="274"/>
      <c r="V240" s="274"/>
      <c r="W240" s="274"/>
      <c r="X240" s="274"/>
      <c r="Y240" s="274"/>
      <c r="Z240" s="274"/>
      <c r="AA240" s="274"/>
      <c r="AB240" s="274"/>
      <c r="AC240" s="274"/>
      <c r="AD240" s="274"/>
    </row>
    <row r="241" spans="1:30" ht="15.6">
      <c r="A241" s="274"/>
      <c r="B241" s="274"/>
      <c r="C241" s="274"/>
      <c r="D241" s="274"/>
      <c r="E241" s="274"/>
      <c r="F241" s="274"/>
      <c r="G241" s="274"/>
      <c r="H241" s="274"/>
      <c r="I241" s="274"/>
      <c r="J241" s="274"/>
      <c r="K241" s="274"/>
      <c r="L241" s="274"/>
      <c r="M241" s="274"/>
      <c r="N241" s="274"/>
      <c r="O241" s="274"/>
      <c r="P241" s="274"/>
      <c r="Q241" s="274"/>
      <c r="R241" s="274"/>
      <c r="S241" s="274"/>
      <c r="T241" s="274"/>
      <c r="U241" s="274"/>
      <c r="V241" s="274"/>
      <c r="W241" s="274"/>
      <c r="X241" s="274"/>
      <c r="Y241" s="274"/>
      <c r="Z241" s="274"/>
      <c r="AA241" s="274"/>
      <c r="AB241" s="274"/>
      <c r="AC241" s="274"/>
      <c r="AD241" s="274"/>
    </row>
    <row r="242" spans="1:30" ht="15.6">
      <c r="A242" s="274"/>
      <c r="B242" s="274"/>
      <c r="C242" s="274"/>
      <c r="D242" s="274"/>
      <c r="E242" s="274"/>
      <c r="F242" s="274"/>
      <c r="G242" s="274"/>
      <c r="H242" s="274"/>
      <c r="I242" s="274"/>
      <c r="J242" s="274"/>
      <c r="K242" s="274"/>
      <c r="L242" s="274"/>
      <c r="M242" s="274"/>
      <c r="N242" s="274"/>
      <c r="O242" s="274"/>
      <c r="P242" s="274"/>
      <c r="Q242" s="274"/>
      <c r="R242" s="274"/>
      <c r="S242" s="274"/>
      <c r="T242" s="274"/>
      <c r="U242" s="274"/>
      <c r="V242" s="274"/>
      <c r="W242" s="274"/>
      <c r="X242" s="274"/>
      <c r="Y242" s="274"/>
      <c r="Z242" s="274"/>
      <c r="AA242" s="274"/>
      <c r="AB242" s="274"/>
      <c r="AC242" s="274"/>
      <c r="AD242" s="274"/>
    </row>
    <row r="243" spans="1:30" ht="15.6">
      <c r="A243" s="274"/>
      <c r="B243" s="274"/>
      <c r="C243" s="274"/>
      <c r="D243" s="274"/>
      <c r="E243" s="274"/>
      <c r="F243" s="274"/>
      <c r="G243" s="274"/>
      <c r="H243" s="274"/>
      <c r="I243" s="274"/>
      <c r="J243" s="274"/>
      <c r="K243" s="274"/>
      <c r="L243" s="274"/>
      <c r="M243" s="274"/>
      <c r="N243" s="274"/>
      <c r="O243" s="274"/>
      <c r="P243" s="274"/>
      <c r="Q243" s="274"/>
      <c r="R243" s="274"/>
      <c r="S243" s="274"/>
      <c r="T243" s="274"/>
      <c r="U243" s="274"/>
      <c r="V243" s="274"/>
      <c r="W243" s="274"/>
      <c r="X243" s="274"/>
      <c r="Y243" s="274"/>
      <c r="Z243" s="274"/>
      <c r="AA243" s="274"/>
      <c r="AB243" s="274"/>
      <c r="AC243" s="274"/>
      <c r="AD243" s="274"/>
    </row>
    <row r="244" spans="1:30" ht="15.6">
      <c r="A244" s="274"/>
      <c r="B244" s="274"/>
      <c r="C244" s="274"/>
      <c r="D244" s="274"/>
      <c r="E244" s="274"/>
      <c r="F244" s="274"/>
      <c r="G244" s="274"/>
      <c r="H244" s="274"/>
      <c r="I244" s="274"/>
      <c r="J244" s="274"/>
      <c r="K244" s="274"/>
      <c r="L244" s="274"/>
      <c r="M244" s="274"/>
      <c r="N244" s="274"/>
      <c r="O244" s="274"/>
      <c r="P244" s="274"/>
      <c r="Q244" s="274"/>
      <c r="R244" s="274"/>
      <c r="S244" s="274"/>
      <c r="T244" s="274"/>
      <c r="U244" s="274"/>
      <c r="V244" s="274"/>
      <c r="W244" s="274"/>
      <c r="X244" s="274"/>
      <c r="Y244" s="274"/>
      <c r="Z244" s="274"/>
      <c r="AA244" s="274"/>
      <c r="AB244" s="274"/>
      <c r="AC244" s="274"/>
      <c r="AD244" s="274"/>
    </row>
    <row r="245" spans="1:30" ht="15.6">
      <c r="A245" s="274"/>
      <c r="B245" s="274"/>
      <c r="C245" s="274"/>
      <c r="D245" s="274"/>
      <c r="E245" s="274"/>
      <c r="F245" s="274"/>
      <c r="G245" s="274"/>
      <c r="H245" s="274"/>
      <c r="I245" s="274"/>
      <c r="J245" s="274"/>
      <c r="K245" s="274"/>
      <c r="L245" s="274"/>
      <c r="M245" s="274"/>
      <c r="N245" s="274"/>
      <c r="O245" s="274"/>
      <c r="P245" s="274"/>
      <c r="Q245" s="274"/>
      <c r="R245" s="274"/>
      <c r="S245" s="274"/>
      <c r="T245" s="274"/>
      <c r="U245" s="274"/>
      <c r="V245" s="274"/>
      <c r="W245" s="274"/>
      <c r="X245" s="274"/>
      <c r="Y245" s="274"/>
      <c r="Z245" s="274"/>
      <c r="AA245" s="274"/>
      <c r="AB245" s="274"/>
      <c r="AC245" s="274"/>
      <c r="AD245" s="274"/>
    </row>
    <row r="246" spans="1:30" ht="15.6">
      <c r="A246" s="274"/>
      <c r="B246" s="274"/>
      <c r="C246" s="274"/>
      <c r="D246" s="274"/>
      <c r="E246" s="274"/>
      <c r="F246" s="274"/>
      <c r="G246" s="274"/>
      <c r="H246" s="274"/>
      <c r="I246" s="274"/>
      <c r="J246" s="274"/>
      <c r="K246" s="274"/>
      <c r="L246" s="274"/>
      <c r="M246" s="274"/>
      <c r="N246" s="274"/>
      <c r="O246" s="274"/>
      <c r="P246" s="274"/>
      <c r="Q246" s="274"/>
      <c r="R246" s="274"/>
      <c r="S246" s="274"/>
      <c r="T246" s="274"/>
      <c r="U246" s="274"/>
      <c r="V246" s="274"/>
      <c r="W246" s="274"/>
      <c r="X246" s="274"/>
      <c r="Y246" s="274"/>
      <c r="Z246" s="274"/>
      <c r="AA246" s="274"/>
      <c r="AB246" s="274"/>
      <c r="AC246" s="274"/>
      <c r="AD246" s="274"/>
    </row>
    <row r="247" spans="1:30" ht="15.6">
      <c r="A247" s="274"/>
      <c r="B247" s="274"/>
      <c r="C247" s="274"/>
      <c r="D247" s="274"/>
      <c r="E247" s="274"/>
      <c r="F247" s="274"/>
      <c r="G247" s="274"/>
      <c r="H247" s="274"/>
      <c r="I247" s="274"/>
      <c r="J247" s="274"/>
      <c r="K247" s="274"/>
      <c r="L247" s="274"/>
      <c r="M247" s="274"/>
      <c r="N247" s="274"/>
      <c r="O247" s="274"/>
      <c r="P247" s="274"/>
      <c r="Q247" s="274"/>
      <c r="R247" s="274"/>
      <c r="S247" s="274"/>
      <c r="T247" s="274"/>
      <c r="U247" s="274"/>
      <c r="V247" s="274"/>
      <c r="W247" s="274"/>
      <c r="X247" s="274"/>
      <c r="Y247" s="274"/>
      <c r="Z247" s="274"/>
      <c r="AA247" s="274"/>
      <c r="AB247" s="274"/>
      <c r="AC247" s="274"/>
      <c r="AD247" s="274"/>
    </row>
    <row r="248" spans="1:30" ht="15.6">
      <c r="A248" s="274"/>
      <c r="B248" s="274"/>
      <c r="C248" s="274"/>
      <c r="D248" s="274"/>
      <c r="E248" s="274"/>
      <c r="F248" s="274"/>
      <c r="G248" s="274"/>
      <c r="H248" s="274"/>
      <c r="I248" s="274"/>
      <c r="J248" s="274"/>
      <c r="K248" s="274"/>
      <c r="L248" s="274"/>
      <c r="M248" s="274"/>
      <c r="N248" s="274"/>
      <c r="O248" s="274"/>
      <c r="P248" s="274"/>
      <c r="Q248" s="274"/>
      <c r="R248" s="274"/>
      <c r="S248" s="274"/>
      <c r="T248" s="274"/>
      <c r="U248" s="274"/>
      <c r="V248" s="274"/>
      <c r="W248" s="274"/>
      <c r="X248" s="274"/>
      <c r="Y248" s="274"/>
      <c r="Z248" s="274"/>
      <c r="AA248" s="274"/>
      <c r="AB248" s="274"/>
      <c r="AC248" s="274"/>
      <c r="AD248" s="274"/>
    </row>
    <row r="249" spans="1:30" ht="15.6">
      <c r="A249" s="274"/>
      <c r="B249" s="274"/>
      <c r="C249" s="274"/>
      <c r="D249" s="274"/>
      <c r="E249" s="274"/>
      <c r="F249" s="274"/>
      <c r="G249" s="274"/>
      <c r="H249" s="274"/>
      <c r="I249" s="274"/>
      <c r="J249" s="274"/>
      <c r="K249" s="274"/>
      <c r="L249" s="274"/>
      <c r="M249" s="274"/>
      <c r="N249" s="274"/>
      <c r="O249" s="274"/>
      <c r="P249" s="274"/>
      <c r="Q249" s="274"/>
      <c r="R249" s="274"/>
      <c r="S249" s="274"/>
      <c r="T249" s="274"/>
      <c r="U249" s="274"/>
      <c r="V249" s="274"/>
      <c r="W249" s="274"/>
      <c r="X249" s="274"/>
      <c r="Y249" s="274"/>
      <c r="Z249" s="274"/>
      <c r="AA249" s="274"/>
      <c r="AB249" s="274"/>
      <c r="AC249" s="274"/>
      <c r="AD249" s="274"/>
    </row>
    <row r="250" spans="1:30" ht="15.6">
      <c r="A250" s="274"/>
      <c r="B250" s="274"/>
      <c r="C250" s="274"/>
      <c r="D250" s="274"/>
      <c r="E250" s="274"/>
      <c r="F250" s="274"/>
      <c r="G250" s="274"/>
      <c r="H250" s="274"/>
      <c r="I250" s="274"/>
      <c r="J250" s="274"/>
      <c r="K250" s="274"/>
      <c r="L250" s="274"/>
      <c r="M250" s="274"/>
      <c r="N250" s="274"/>
      <c r="O250" s="274"/>
      <c r="P250" s="274"/>
      <c r="Q250" s="274"/>
      <c r="R250" s="274"/>
      <c r="S250" s="274"/>
      <c r="T250" s="274"/>
      <c r="U250" s="274"/>
      <c r="V250" s="274"/>
      <c r="W250" s="274"/>
      <c r="X250" s="274"/>
      <c r="Y250" s="274"/>
      <c r="Z250" s="274"/>
      <c r="AA250" s="274"/>
      <c r="AB250" s="274"/>
      <c r="AC250" s="274"/>
      <c r="AD250" s="274"/>
    </row>
    <row r="251" spans="1:30" ht="15.6">
      <c r="A251" s="274"/>
      <c r="B251" s="274"/>
      <c r="C251" s="274"/>
      <c r="D251" s="274"/>
      <c r="E251" s="274"/>
      <c r="F251" s="274"/>
      <c r="G251" s="274"/>
      <c r="H251" s="274"/>
      <c r="I251" s="274"/>
      <c r="J251" s="274"/>
      <c r="K251" s="274"/>
      <c r="L251" s="274"/>
      <c r="M251" s="274"/>
      <c r="N251" s="274"/>
      <c r="O251" s="274"/>
      <c r="P251" s="274"/>
      <c r="Q251" s="274"/>
      <c r="R251" s="274"/>
      <c r="S251" s="274"/>
      <c r="T251" s="274"/>
      <c r="U251" s="274"/>
      <c r="V251" s="274"/>
      <c r="W251" s="274"/>
      <c r="X251" s="274"/>
      <c r="Y251" s="274"/>
      <c r="Z251" s="274"/>
      <c r="AA251" s="274"/>
      <c r="AB251" s="274"/>
      <c r="AC251" s="274"/>
      <c r="AD251" s="274"/>
    </row>
    <row r="252" spans="1:30" ht="15.6">
      <c r="A252" s="274"/>
      <c r="B252" s="274"/>
      <c r="C252" s="274"/>
      <c r="D252" s="274"/>
      <c r="E252" s="274"/>
      <c r="F252" s="274"/>
      <c r="G252" s="274"/>
      <c r="H252" s="274"/>
      <c r="I252" s="274"/>
      <c r="J252" s="274"/>
      <c r="K252" s="274"/>
      <c r="L252" s="274"/>
      <c r="M252" s="274"/>
      <c r="N252" s="274"/>
      <c r="O252" s="274"/>
      <c r="P252" s="274"/>
      <c r="Q252" s="274"/>
      <c r="R252" s="274"/>
      <c r="S252" s="274"/>
      <c r="T252" s="274"/>
      <c r="U252" s="274"/>
      <c r="V252" s="274"/>
      <c r="W252" s="274"/>
      <c r="X252" s="274"/>
      <c r="Y252" s="274"/>
      <c r="Z252" s="274"/>
      <c r="AA252" s="274"/>
      <c r="AB252" s="274"/>
      <c r="AC252" s="274"/>
      <c r="AD252" s="274"/>
    </row>
    <row r="253" spans="1:30" ht="15.6">
      <c r="A253" s="274"/>
      <c r="B253" s="274"/>
      <c r="C253" s="274"/>
      <c r="D253" s="274"/>
      <c r="E253" s="274"/>
      <c r="F253" s="274"/>
      <c r="G253" s="274"/>
      <c r="H253" s="274"/>
      <c r="I253" s="274"/>
      <c r="J253" s="274"/>
      <c r="K253" s="274"/>
      <c r="L253" s="274"/>
      <c r="M253" s="274"/>
      <c r="N253" s="274"/>
      <c r="O253" s="274"/>
      <c r="P253" s="274"/>
      <c r="Q253" s="274"/>
      <c r="R253" s="274"/>
      <c r="S253" s="274"/>
      <c r="T253" s="274"/>
      <c r="U253" s="274"/>
      <c r="V253" s="274"/>
      <c r="W253" s="274"/>
      <c r="X253" s="274"/>
      <c r="Y253" s="274"/>
      <c r="Z253" s="274"/>
      <c r="AA253" s="274"/>
      <c r="AB253" s="274"/>
      <c r="AC253" s="274"/>
      <c r="AD253" s="2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Page1</vt:lpstr>
      <vt:lpstr>Page2</vt:lpstr>
      <vt:lpstr>Step3</vt:lpstr>
      <vt:lpstr>CAL1</vt:lpstr>
      <vt:lpstr>Cal Sheet</vt:lpstr>
      <vt:lpstr>Interest Inflation rate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S AGRAWAL</dc:creator>
  <cp:lastModifiedBy>Jaskaran Kohli</cp:lastModifiedBy>
  <cp:lastPrinted>2008-01-12T05:50:59Z</cp:lastPrinted>
  <dcterms:created xsi:type="dcterms:W3CDTF">2002-01-27T04:53:21Z</dcterms:created>
  <dcterms:modified xsi:type="dcterms:W3CDTF">2020-10-15T20:25:57Z</dcterms:modified>
</cp:coreProperties>
</file>